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65" yWindow="240" windowWidth="9660" windowHeight="7770" tabRatio="761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</definedNames>
  <calcPr calcId="114210" fullCalcOnLoad="1"/>
</workbook>
</file>

<file path=xl/calcChain.xml><?xml version="1.0" encoding="utf-8"?>
<calcChain xmlns="http://schemas.openxmlformats.org/spreadsheetml/2006/main">
  <c r="N19" i="13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O18"/>
  <c r="N18"/>
  <c r="N12"/>
  <c r="O12"/>
  <c r="N13"/>
  <c r="O13"/>
  <c r="N14"/>
  <c r="O14"/>
  <c r="N15"/>
  <c r="O15"/>
  <c r="N16"/>
  <c r="O16"/>
  <c r="O11"/>
  <c r="M11"/>
  <c r="N11"/>
  <c r="O44"/>
  <c r="O43"/>
  <c r="O42"/>
  <c r="O41"/>
  <c r="N44"/>
  <c r="N43"/>
  <c r="N42"/>
  <c r="N41"/>
  <c r="E34"/>
  <c r="E33"/>
  <c r="E32"/>
  <c r="E30"/>
  <c r="E29"/>
  <c r="E27"/>
  <c r="E25"/>
  <c r="E23"/>
  <c r="E22"/>
  <c r="E21"/>
  <c r="E20"/>
  <c r="M44"/>
  <c r="M43"/>
  <c r="M42"/>
  <c r="M4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6"/>
  <c r="M15"/>
  <c r="M14"/>
  <c r="M13"/>
  <c r="M12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42"/>
  <c r="L43"/>
  <c r="L44"/>
  <c r="L41"/>
  <c r="L11"/>
  <c r="E39"/>
  <c r="E37"/>
  <c r="E36"/>
  <c r="E24"/>
  <c r="G39"/>
  <c r="G42"/>
  <c r="G43"/>
  <c r="G44"/>
  <c r="G4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8"/>
  <c r="G12"/>
  <c r="G13"/>
  <c r="G14"/>
  <c r="G15"/>
  <c r="G16"/>
  <c r="G11"/>
</calcChain>
</file>

<file path=xl/sharedStrings.xml><?xml version="1.0" encoding="utf-8"?>
<sst xmlns="http://schemas.openxmlformats.org/spreadsheetml/2006/main" count="133" uniqueCount="93">
  <si>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</si>
  <si>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</si>
  <si>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</si>
  <si>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</si>
  <si>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</si>
  <si>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Наименование рынка присутствия хозяйствующего субъекта</t>
  </si>
  <si>
    <t>Кол-во предоставленных услуг, единиц</t>
  </si>
  <si>
    <t>Общее кол-во предоставленных услуг по всем организациям на рынке, единиц</t>
  </si>
  <si>
    <t>По хозяйствующиим субъектам</t>
  </si>
  <si>
    <t>По муниципальному рынку</t>
  </si>
  <si>
    <t>Объем поступивших денежный средств (тыс. рублей)</t>
  </si>
  <si>
    <t>Всего</t>
  </si>
  <si>
    <t>в т.ч. из внебюджетных источников (платные услуги)</t>
  </si>
  <si>
    <t>Объем поступивших денежный средств всего (тыс. рублей)</t>
  </si>
  <si>
    <t xml:space="preserve">в т.ч. общий объём выделенных бюджетных средств (содержание организации, заработная плата)  </t>
  </si>
  <si>
    <t xml:space="preserve">в т.ч. общий объём выделенных бюджетных средств (содержание организации, заработная плата) </t>
  </si>
  <si>
    <t>Рынок услуг дошкольного образования</t>
  </si>
  <si>
    <t>Рынок услуг социального обслуживания населения</t>
  </si>
  <si>
    <t>…</t>
  </si>
  <si>
    <t>Рынок услуг дополнительного образования (кружки, секции и пр.)</t>
  </si>
  <si>
    <t>Приложение 1</t>
  </si>
  <si>
    <t>(наименование муниципального образования)</t>
  </si>
  <si>
    <t>Объем реализованных товаров/ работ/ услуг (в натуральном выражении), единиц</t>
  </si>
  <si>
    <t>Выручка от реализации товаров/ работ/ услуг (в стоимостном выражении), в тыс. рублей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</si>
  <si>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</si>
  <si>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Наименование хозяйствующего субъекта (МУП, АО)</t>
  </si>
  <si>
    <t>Количество хозяйствующих субъектов, осуществляющих деятельность на данном муниципальном рынке, единиц</t>
  </si>
  <si>
    <t>Количество хозяйствующих субъектов, осуществляющих деятельность на данном муниципальном рынке  (по виду деятельности), единиц</t>
  </si>
  <si>
    <t>МБУ ССЗН "Комплексный центр социального обслуживания населения Корочанского района"</t>
  </si>
  <si>
    <t>МБУ Центр социальной помощи семье и детям "Семья" Корочанского района</t>
  </si>
  <si>
    <t>МБСУСОССЗН "Корочанский дом-интернат для престарелых и инвалидов"</t>
  </si>
  <si>
    <t>МБДОУ  «Детский сад общеразвивающего вида №1 "Сказка"г. Короча Белгородской области»</t>
  </si>
  <si>
    <t>МБДОУ " Детский сад№2 " Жемчужинка" г.Короча Белгородской области "</t>
  </si>
  <si>
    <t>МБДОУ «Детский сад общеразвивающего вида №3 с. Бехтеевка Корочанского района Белгородской области»</t>
  </si>
  <si>
    <t>МБДОУ «Детский сад №4 с. Алексеевка Корочанского района Белгородской области»</t>
  </si>
  <si>
    <t>МБДОУ «Детский сад №5 "Теремок" с. Погореловка Корочанского района Белгородской области»</t>
  </si>
  <si>
    <t>МБДОУ «Детский сад №6 с. Ломово Корочанского района Белгородской области»</t>
  </si>
  <si>
    <t>реализация основных образовательных програии дошкольного образования. Присмотр и уход.</t>
  </si>
  <si>
    <t>МБУДО  «Дом детского творчества» Корочанского района Белгородской области</t>
  </si>
  <si>
    <t>МБУДО  «Детско-юношеская спортивная школа» Корочанского района Белгородской области</t>
  </si>
  <si>
    <t>МБУДО  «Станция юных натуралистов» Корочанского района Белгородской области</t>
  </si>
  <si>
    <t>МБУДО  "Межшкольный учебный центр" Корочанского района Белгородской области</t>
  </si>
  <si>
    <t>Дополнительное образование</t>
  </si>
  <si>
    <t>Дополнительное образование детей и взрослых</t>
  </si>
  <si>
    <t>МБОУ "Корочанская средняя общеобразовательная школа имени Д. К. Кромского Корочанского района Белгородской области"</t>
  </si>
  <si>
    <t>МБОУ "Алексеевская средняя общеобразовательная школа Корочанского района</t>
  </si>
  <si>
    <t>МБОУ "Анновская средняя общеобразовательная школа имени Героя Советского Союза А.Н.Гайдаша Корочанского района</t>
  </si>
  <si>
    <t>МБОУ "Афанасовская средняя общеобразовательная школа Корочанского района Белгородской области"</t>
  </si>
  <si>
    <t>МБОУ "Бехтеевская средняя общеобразовательная школа Корочанского района Белгородской области"</t>
  </si>
  <si>
    <t>МБОУ "Большехаланская средняя общеобразовательная школа Корочанского района Белгородской области"</t>
  </si>
  <si>
    <t>МБОУ "Жигайловская средняя общеобразовательная школа Корочанского района Белгородской области"</t>
  </si>
  <si>
    <t>МБОУ "Кощеевская средняя общеобразовательная школа Корочанского района Белгородской области"</t>
  </si>
  <si>
    <t>МБОУ "Ломовская средняя общеобразовательная школа  Корочанского района Белгородской области"</t>
  </si>
  <si>
    <t>МБОУ "Новослободская средняя общеобразовательная школа Корочанского района Белгородской области"</t>
  </si>
  <si>
    <t>МБОУ "Погореловская средняя общеобразовательная школа Корочанского района Белгородской области"</t>
  </si>
  <si>
    <t>МБОУ "Поповская средняя общеобразовательная школа Корочанского района Белгородской области"</t>
  </si>
  <si>
    <t>МБОУ "Плотавская средняя общеобразовательная школа Корочанского района Белгородской области"</t>
  </si>
  <si>
    <t>МБОУ "Проходенская основная общеобразовательная школа Корочанского района Белгородской области"</t>
  </si>
  <si>
    <t>МБОУ "Соколовская средняя общеобразовательная школа Корочанского района Белгородской области"</t>
  </si>
  <si>
    <t>МБОУ "Шеинская средняя общеобразовательная школа имени Героя РФ Ворновского Ю.В. Корочанского района Белгородской области"</t>
  </si>
  <si>
    <t>МБОУ "Яблоновская средняя общеобразовательная школа Корочанского района Белгородской области"</t>
  </si>
  <si>
    <t>МБОУ "Бубновская основная общеобразовательная школа Корочанского района Белгородской области"</t>
  </si>
  <si>
    <t>МБОУ "Заяченская основная общеобразовательная школа Корочанского района Белгородской области"</t>
  </si>
  <si>
    <t>МБОУ "Мальцевская начальная общеобразовательная школа Корочанского района Белгородской области"</t>
  </si>
  <si>
    <t>МБОУ "Хмелевская основная общеобразовательная школа  Корочанского района Белгородской области"</t>
  </si>
  <si>
    <t>Образовательная деятельность, летний отдых</t>
  </si>
  <si>
    <t>Образовательная деятельность, реализация основных образовательных програии дошкольного образования. Присмотр и уход. Летний отдых.</t>
  </si>
  <si>
    <t>Образовательная деятельность, реализация основных образовательных програии дошкольного образования. Присмотр и уход.</t>
  </si>
  <si>
    <t>МБУССЗН «Комплексный центр социального обслуживания населения Корочанского района»</t>
  </si>
  <si>
    <t>Предоставление социальных услуг без обеспечения проживания</t>
  </si>
  <si>
    <t>МБУ Центр социальной помощи семье и детям «Семья» Корочанского района</t>
  </si>
  <si>
    <t>Предоставление социальных услуг с обеспечением проживания</t>
  </si>
  <si>
    <t>МУП "Благоустройство"</t>
  </si>
  <si>
    <t>Корочанский район</t>
  </si>
  <si>
    <t>Муниципальное унитарное предприятие "Тепловик"</t>
  </si>
  <si>
    <t>МУП «Фармация»</t>
  </si>
  <si>
    <t>Деятельность по уходу с обеспечением проживания</t>
  </si>
  <si>
    <t>Рынок услуг общего образования</t>
  </si>
  <si>
    <t>Благоустройство и озеленение территории</t>
  </si>
  <si>
    <t>Розничная торговля лекарственными средствами в специализированных магазинах (аптеках)</t>
  </si>
  <si>
    <t>*</t>
  </si>
  <si>
    <t>Отпуск тепловой энергии потребителям</t>
  </si>
  <si>
    <t>Рынок медицинских услуг</t>
  </si>
  <si>
    <t>ОГБУЗ "Корочанская ЦРБ"</t>
  </si>
  <si>
    <t>медицинские услуги</t>
  </si>
  <si>
    <t xml:space="preserve">Рынок стоматологических услуг </t>
  </si>
  <si>
    <t>стоматологические услуги</t>
  </si>
  <si>
    <t>МБОУ "Начальная школа- детский сад" Корочанского района Белгородской области"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</si>
  <si>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2021 год</t>
  </si>
  <si>
    <t>на 1960 м2 посадка цветов-98,5 тыс.шт.,содержание дорог - 42 км, содержание тротуаров  - 17,3 км., выкашивание  -39,3 тыс. кв.м, ямочный ремонт 2,3 тыс. кв.м</t>
  </si>
  <si>
    <t>40412 ГКАЛ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</si>
  <si>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2021 год</t>
  </si>
  <si>
    <t>МБСУСОССЗН «Корочанский дом- интернат для престарелых и инвалидов"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</si>
</sst>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8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49" fontId="8" fillId="2" borderId="1" xfId="0" applyNumberFormat="1" applyFont="1" applyFill="1" applyBorder="1" applyAlignment="1">
      <alignment horizontal="left" vertical="center" wrapText="1"/>
    </xf>
    <xf numFmtId="0" fontId="5" fillId="0" borderId="5" xfId="5" applyFont="1" applyBorder="1" applyAlignment="1">
      <alignment vertical="center" wrapText="1"/>
    </xf>
    <xf numFmtId="0" fontId="5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64" fontId="5" fillId="0" borderId="5" xfId="8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8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4 2" xfId="6"/>
    <cellStyle name="Обычный 5" xfId="7"/>
    <cellStyle name="Финансовый" xfId="8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13" zoomScale="93" zoomScaleNormal="93" workbookViewId="0">
      <selection activeCell="B52" sqref="B52"/>
    </sheetView>
  </sheetViews>
  <sheetFormatPr defaultRowHeight="12.75"/>
  <cols>
    <col min="1" max="1" width="6.28515625" style="10" customWidth="1"/>
    <col min="2" max="2" width="14.7109375" style="11" customWidth="1"/>
    <col min="3" max="3" width="13.7109375" style="12" customWidth="1"/>
    <col min="4" max="4" width="15.28515625" style="12" customWidth="1"/>
    <col min="5" max="5" width="9.5703125" style="11" customWidth="1"/>
    <col min="6" max="6" width="16.140625" style="10" customWidth="1"/>
    <col min="7" max="7" width="11.7109375" style="11" customWidth="1"/>
    <col min="8" max="8" width="17.28515625" style="11" customWidth="1"/>
    <col min="9" max="9" width="13.7109375" style="11" customWidth="1"/>
    <col min="10" max="10" width="16.85546875" style="11" customWidth="1"/>
    <col min="11" max="11" width="14.28515625" style="11" customWidth="1"/>
    <col min="12" max="12" width="12.140625" style="11" customWidth="1"/>
    <col min="13" max="13" width="11.85546875" style="11" customWidth="1"/>
    <col min="14" max="14" width="14.28515625" style="11" customWidth="1"/>
    <col min="15" max="15" width="12.140625" style="11" customWidth="1"/>
    <col min="16" max="16384" width="9.140625" style="11"/>
  </cols>
  <sheetData>
    <row r="1" spans="1:15" ht="18" customHeight="1">
      <c r="O1" s="13" t="s">
        <v>20</v>
      </c>
    </row>
    <row r="2" spans="1:15" ht="37.5" customHeight="1">
      <c r="A2" s="68" t="s">
        <v>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7.25" customHeight="1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14"/>
      <c r="B5" s="15"/>
      <c r="C5" s="14"/>
      <c r="D5" s="14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</row>
    <row r="6" spans="1:15" ht="37.5" customHeight="1">
      <c r="A6" s="73" t="s">
        <v>0</v>
      </c>
      <c r="B6" s="69" t="s">
        <v>1</v>
      </c>
      <c r="C6" s="69" t="s">
        <v>2</v>
      </c>
      <c r="D6" s="69" t="s">
        <v>5</v>
      </c>
      <c r="E6" s="62" t="s">
        <v>8</v>
      </c>
      <c r="F6" s="63"/>
      <c r="G6" s="63"/>
      <c r="H6" s="63"/>
      <c r="I6" s="63"/>
      <c r="J6" s="64"/>
      <c r="K6" s="77" t="s">
        <v>9</v>
      </c>
      <c r="L6" s="78"/>
      <c r="M6" s="78"/>
      <c r="N6" s="78"/>
      <c r="O6" s="79"/>
    </row>
    <row r="7" spans="1:15" ht="39.75" customHeight="1">
      <c r="A7" s="74"/>
      <c r="B7" s="76"/>
      <c r="C7" s="76"/>
      <c r="D7" s="76"/>
      <c r="E7" s="69" t="s">
        <v>6</v>
      </c>
      <c r="F7" s="65" t="s">
        <v>4</v>
      </c>
      <c r="G7" s="62" t="s">
        <v>10</v>
      </c>
      <c r="H7" s="63"/>
      <c r="I7" s="64"/>
      <c r="J7" s="65" t="s">
        <v>3</v>
      </c>
      <c r="K7" s="69" t="s">
        <v>26</v>
      </c>
      <c r="L7" s="69" t="s">
        <v>7</v>
      </c>
      <c r="M7" s="77" t="s">
        <v>13</v>
      </c>
      <c r="N7" s="78"/>
      <c r="O7" s="79"/>
    </row>
    <row r="8" spans="1:15" ht="114" customHeight="1">
      <c r="A8" s="75"/>
      <c r="B8" s="70"/>
      <c r="C8" s="70"/>
      <c r="D8" s="70"/>
      <c r="E8" s="70"/>
      <c r="F8" s="66"/>
      <c r="G8" s="2" t="s">
        <v>11</v>
      </c>
      <c r="H8" s="2" t="s">
        <v>14</v>
      </c>
      <c r="I8" s="2" t="s">
        <v>12</v>
      </c>
      <c r="J8" s="66"/>
      <c r="K8" s="70"/>
      <c r="L8" s="70"/>
      <c r="M8" s="7" t="s">
        <v>11</v>
      </c>
      <c r="N8" s="8" t="s">
        <v>15</v>
      </c>
      <c r="O8" s="7" t="s">
        <v>12</v>
      </c>
    </row>
    <row r="9" spans="1:15">
      <c r="A9" s="1">
        <v>1</v>
      </c>
      <c r="B9" s="2">
        <v>2</v>
      </c>
      <c r="C9" s="2">
        <v>3</v>
      </c>
      <c r="D9" s="2">
        <v>4</v>
      </c>
      <c r="E9" s="2">
        <v>5</v>
      </c>
      <c r="F9" s="2"/>
      <c r="G9" s="2">
        <v>7</v>
      </c>
      <c r="H9" s="2">
        <v>9</v>
      </c>
      <c r="I9" s="2">
        <v>10</v>
      </c>
      <c r="J9" s="2"/>
      <c r="K9" s="2">
        <v>12</v>
      </c>
      <c r="L9" s="2">
        <v>13</v>
      </c>
      <c r="M9" s="2">
        <v>14</v>
      </c>
      <c r="N9" s="2">
        <v>15</v>
      </c>
      <c r="O9" s="2">
        <v>16</v>
      </c>
    </row>
    <row r="10" spans="1:15" ht="21" customHeight="1">
      <c r="A10" s="80" t="s">
        <v>16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1:15" ht="102">
      <c r="A11" s="16">
        <v>1</v>
      </c>
      <c r="B11" s="17" t="s">
        <v>31</v>
      </c>
      <c r="C11" s="18">
        <v>100</v>
      </c>
      <c r="D11" s="9" t="s">
        <v>37</v>
      </c>
      <c r="E11" s="53">
        <v>132.69999999999999</v>
      </c>
      <c r="F11" s="18">
        <v>100</v>
      </c>
      <c r="G11" s="19">
        <f t="shared" ref="G11:G16" si="0">H11+I11</f>
        <v>17232.2</v>
      </c>
      <c r="H11" s="53">
        <v>15951</v>
      </c>
      <c r="I11" s="53">
        <v>1281.2</v>
      </c>
      <c r="J11" s="19">
        <v>100</v>
      </c>
      <c r="K11" s="19">
        <v>1</v>
      </c>
      <c r="L11" s="19">
        <f t="shared" ref="L11:L16" si="1">E11</f>
        <v>132.69999999999999</v>
      </c>
      <c r="M11" s="19">
        <f t="shared" ref="M11:M16" si="2">N11+O11</f>
        <v>17232.2</v>
      </c>
      <c r="N11" s="19">
        <f t="shared" ref="N11:O16" si="3">H11</f>
        <v>15951</v>
      </c>
      <c r="O11" s="19">
        <f t="shared" si="3"/>
        <v>1281.2</v>
      </c>
    </row>
    <row r="12" spans="1:15" ht="89.25">
      <c r="A12" s="16">
        <v>2</v>
      </c>
      <c r="B12" s="20" t="s">
        <v>32</v>
      </c>
      <c r="C12" s="18">
        <v>100</v>
      </c>
      <c r="D12" s="9" t="s">
        <v>37</v>
      </c>
      <c r="E12" s="53">
        <v>189</v>
      </c>
      <c r="F12" s="18">
        <v>100</v>
      </c>
      <c r="G12" s="19">
        <f t="shared" si="0"/>
        <v>29556.2</v>
      </c>
      <c r="H12" s="53">
        <v>27498.3</v>
      </c>
      <c r="I12" s="53">
        <v>2057.9</v>
      </c>
      <c r="J12" s="19">
        <v>100</v>
      </c>
      <c r="K12" s="19">
        <v>1</v>
      </c>
      <c r="L12" s="19">
        <f t="shared" si="1"/>
        <v>189</v>
      </c>
      <c r="M12" s="19">
        <f t="shared" si="2"/>
        <v>29556.2</v>
      </c>
      <c r="N12" s="19">
        <f t="shared" si="3"/>
        <v>27498.3</v>
      </c>
      <c r="O12" s="19">
        <f t="shared" si="3"/>
        <v>2057.9</v>
      </c>
    </row>
    <row r="13" spans="1:15" ht="114.75">
      <c r="A13" s="16">
        <v>3</v>
      </c>
      <c r="B13" s="17" t="s">
        <v>33</v>
      </c>
      <c r="C13" s="18">
        <v>100</v>
      </c>
      <c r="D13" s="9" t="s">
        <v>37</v>
      </c>
      <c r="E13" s="53">
        <v>188.3</v>
      </c>
      <c r="F13" s="18">
        <v>100</v>
      </c>
      <c r="G13" s="19">
        <f t="shared" si="0"/>
        <v>23015.1</v>
      </c>
      <c r="H13" s="53">
        <v>21099.8</v>
      </c>
      <c r="I13" s="53">
        <v>1915.3</v>
      </c>
      <c r="J13" s="19">
        <v>100</v>
      </c>
      <c r="K13" s="19">
        <v>1</v>
      </c>
      <c r="L13" s="19">
        <f t="shared" si="1"/>
        <v>188.3</v>
      </c>
      <c r="M13" s="19">
        <f t="shared" si="2"/>
        <v>23015.1</v>
      </c>
      <c r="N13" s="19">
        <f t="shared" si="3"/>
        <v>21099.8</v>
      </c>
      <c r="O13" s="19">
        <f t="shared" si="3"/>
        <v>1915.3</v>
      </c>
    </row>
    <row r="14" spans="1:15" ht="89.25">
      <c r="A14" s="16">
        <v>4</v>
      </c>
      <c r="B14" s="17" t="s">
        <v>34</v>
      </c>
      <c r="C14" s="18">
        <v>100</v>
      </c>
      <c r="D14" s="9" t="s">
        <v>37</v>
      </c>
      <c r="E14" s="53">
        <v>116.7</v>
      </c>
      <c r="F14" s="18">
        <v>100</v>
      </c>
      <c r="G14" s="19">
        <f t="shared" si="0"/>
        <v>15534.300000000001</v>
      </c>
      <c r="H14" s="53">
        <v>14679.2</v>
      </c>
      <c r="I14" s="53">
        <v>855.1</v>
      </c>
      <c r="J14" s="19">
        <v>100</v>
      </c>
      <c r="K14" s="19">
        <v>1</v>
      </c>
      <c r="L14" s="19">
        <f t="shared" si="1"/>
        <v>116.7</v>
      </c>
      <c r="M14" s="19">
        <f t="shared" si="2"/>
        <v>15534.300000000001</v>
      </c>
      <c r="N14" s="19">
        <f t="shared" si="3"/>
        <v>14679.2</v>
      </c>
      <c r="O14" s="19">
        <f t="shared" si="3"/>
        <v>855.1</v>
      </c>
    </row>
    <row r="15" spans="1:15" ht="102">
      <c r="A15" s="16">
        <v>5</v>
      </c>
      <c r="B15" s="17" t="s">
        <v>35</v>
      </c>
      <c r="C15" s="18">
        <v>100</v>
      </c>
      <c r="D15" s="9" t="s">
        <v>37</v>
      </c>
      <c r="E15" s="53">
        <v>110.7</v>
      </c>
      <c r="F15" s="18">
        <v>100</v>
      </c>
      <c r="G15" s="19">
        <f t="shared" si="0"/>
        <v>15668</v>
      </c>
      <c r="H15" s="53">
        <v>14722.9</v>
      </c>
      <c r="I15" s="53">
        <v>945.1</v>
      </c>
      <c r="J15" s="19">
        <v>100</v>
      </c>
      <c r="K15" s="19">
        <v>1</v>
      </c>
      <c r="L15" s="19">
        <f t="shared" si="1"/>
        <v>110.7</v>
      </c>
      <c r="M15" s="19">
        <f t="shared" si="2"/>
        <v>15668</v>
      </c>
      <c r="N15" s="19">
        <f t="shared" si="3"/>
        <v>14722.9</v>
      </c>
      <c r="O15" s="19">
        <f t="shared" si="3"/>
        <v>945.1</v>
      </c>
    </row>
    <row r="16" spans="1:15" ht="89.25">
      <c r="A16" s="16">
        <v>6</v>
      </c>
      <c r="B16" s="17" t="s">
        <v>36</v>
      </c>
      <c r="C16" s="18">
        <v>100</v>
      </c>
      <c r="D16" s="9" t="s">
        <v>37</v>
      </c>
      <c r="E16" s="53">
        <v>143.69999999999999</v>
      </c>
      <c r="F16" s="18">
        <v>100</v>
      </c>
      <c r="G16" s="19">
        <f t="shared" si="0"/>
        <v>17701.2</v>
      </c>
      <c r="H16" s="53">
        <v>16705.900000000001</v>
      </c>
      <c r="I16" s="53">
        <v>995.3</v>
      </c>
      <c r="J16" s="19">
        <v>100</v>
      </c>
      <c r="K16" s="19">
        <v>1</v>
      </c>
      <c r="L16" s="19">
        <f t="shared" si="1"/>
        <v>143.69999999999999</v>
      </c>
      <c r="M16" s="19">
        <f t="shared" si="2"/>
        <v>17701.2</v>
      </c>
      <c r="N16" s="19">
        <f t="shared" si="3"/>
        <v>16705.900000000001</v>
      </c>
      <c r="O16" s="19">
        <f t="shared" si="3"/>
        <v>995.3</v>
      </c>
    </row>
    <row r="17" spans="1:15" s="32" customFormat="1" ht="20.25" customHeight="1">
      <c r="A17" s="83" t="s">
        <v>77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ht="140.25">
      <c r="A18" s="21">
        <v>1</v>
      </c>
      <c r="B18" s="17" t="s">
        <v>44</v>
      </c>
      <c r="C18" s="18">
        <v>100</v>
      </c>
      <c r="D18" s="9" t="s">
        <v>65</v>
      </c>
      <c r="E18" s="53">
        <v>614</v>
      </c>
      <c r="F18" s="18">
        <v>100</v>
      </c>
      <c r="G18" s="19">
        <f>H18+I18</f>
        <v>70506.7</v>
      </c>
      <c r="H18" s="53">
        <v>67374</v>
      </c>
      <c r="I18" s="53">
        <v>3132.7</v>
      </c>
      <c r="J18" s="19">
        <v>100</v>
      </c>
      <c r="K18" s="19">
        <v>1</v>
      </c>
      <c r="L18" s="19">
        <f t="shared" ref="L18:L39" si="4">E18</f>
        <v>614</v>
      </c>
      <c r="M18" s="19">
        <f>N18+O18</f>
        <v>70506.7</v>
      </c>
      <c r="N18" s="19">
        <f>H18</f>
        <v>67374</v>
      </c>
      <c r="O18" s="19">
        <f>I18</f>
        <v>3132.7</v>
      </c>
    </row>
    <row r="19" spans="1:15" ht="89.25">
      <c r="A19" s="21">
        <v>2</v>
      </c>
      <c r="B19" s="17" t="s">
        <v>45</v>
      </c>
      <c r="C19" s="18">
        <v>100</v>
      </c>
      <c r="D19" s="9" t="s">
        <v>65</v>
      </c>
      <c r="E19" s="53">
        <v>261</v>
      </c>
      <c r="F19" s="18">
        <v>100</v>
      </c>
      <c r="G19" s="19">
        <f t="shared" ref="G19:G38" si="5">H19+I19</f>
        <v>35524.799999999996</v>
      </c>
      <c r="H19" s="53">
        <v>34426.1</v>
      </c>
      <c r="I19" s="53">
        <v>1098.7</v>
      </c>
      <c r="J19" s="19">
        <v>100</v>
      </c>
      <c r="K19" s="19">
        <v>1</v>
      </c>
      <c r="L19" s="19">
        <f t="shared" si="4"/>
        <v>261</v>
      </c>
      <c r="M19" s="19">
        <f t="shared" ref="M19:M39" si="6">N19+O19</f>
        <v>35524.799999999996</v>
      </c>
      <c r="N19" s="19">
        <f t="shared" ref="N19:N39" si="7">H19</f>
        <v>34426.1</v>
      </c>
      <c r="O19" s="19">
        <f t="shared" ref="O19:O39" si="8">I19</f>
        <v>1098.7</v>
      </c>
    </row>
    <row r="20" spans="1:15" ht="140.25">
      <c r="A20" s="21">
        <v>3</v>
      </c>
      <c r="B20" s="17" t="s">
        <v>46</v>
      </c>
      <c r="C20" s="18">
        <v>100</v>
      </c>
      <c r="D20" s="9" t="s">
        <v>66</v>
      </c>
      <c r="E20" s="53">
        <f>108+30.3</f>
        <v>138.30000000000001</v>
      </c>
      <c r="F20" s="18">
        <v>100</v>
      </c>
      <c r="G20" s="19">
        <f t="shared" si="5"/>
        <v>24161.3</v>
      </c>
      <c r="H20" s="53">
        <v>23488.6</v>
      </c>
      <c r="I20" s="53">
        <v>672.7</v>
      </c>
      <c r="J20" s="19">
        <v>100</v>
      </c>
      <c r="K20" s="19">
        <v>1</v>
      </c>
      <c r="L20" s="19">
        <f t="shared" si="4"/>
        <v>138.30000000000001</v>
      </c>
      <c r="M20" s="19">
        <f t="shared" si="6"/>
        <v>24161.3</v>
      </c>
      <c r="N20" s="19">
        <f t="shared" si="7"/>
        <v>23488.6</v>
      </c>
      <c r="O20" s="19">
        <f t="shared" si="8"/>
        <v>672.7</v>
      </c>
    </row>
    <row r="21" spans="1:15" ht="127.5">
      <c r="A21" s="21">
        <v>4</v>
      </c>
      <c r="B21" s="17" t="s">
        <v>47</v>
      </c>
      <c r="C21" s="18">
        <v>100</v>
      </c>
      <c r="D21" s="9" t="s">
        <v>66</v>
      </c>
      <c r="E21" s="53">
        <f>136+29.7</f>
        <v>165.7</v>
      </c>
      <c r="F21" s="18">
        <v>100</v>
      </c>
      <c r="G21" s="19">
        <f t="shared" si="5"/>
        <v>21913</v>
      </c>
      <c r="H21" s="53">
        <v>21151.5</v>
      </c>
      <c r="I21" s="53">
        <v>761.5</v>
      </c>
      <c r="J21" s="19">
        <v>100</v>
      </c>
      <c r="K21" s="19">
        <v>1</v>
      </c>
      <c r="L21" s="19">
        <f t="shared" si="4"/>
        <v>165.7</v>
      </c>
      <c r="M21" s="19">
        <f t="shared" si="6"/>
        <v>21913</v>
      </c>
      <c r="N21" s="19">
        <f t="shared" si="7"/>
        <v>21151.5</v>
      </c>
      <c r="O21" s="19">
        <f t="shared" si="8"/>
        <v>761.5</v>
      </c>
    </row>
    <row r="22" spans="1:15" ht="127.5">
      <c r="A22" s="21">
        <v>5</v>
      </c>
      <c r="B22" s="17" t="s">
        <v>48</v>
      </c>
      <c r="C22" s="18">
        <v>100</v>
      </c>
      <c r="D22" s="9" t="s">
        <v>66</v>
      </c>
      <c r="E22" s="53">
        <f>574+45</f>
        <v>619</v>
      </c>
      <c r="F22" s="18">
        <v>100</v>
      </c>
      <c r="G22" s="19">
        <f t="shared" si="5"/>
        <v>67701.7</v>
      </c>
      <c r="H22" s="53">
        <v>63834.5</v>
      </c>
      <c r="I22" s="53">
        <v>3867.2</v>
      </c>
      <c r="J22" s="19">
        <v>100</v>
      </c>
      <c r="K22" s="19">
        <v>1</v>
      </c>
      <c r="L22" s="19">
        <f t="shared" si="4"/>
        <v>619</v>
      </c>
      <c r="M22" s="19">
        <f t="shared" si="6"/>
        <v>67701.7</v>
      </c>
      <c r="N22" s="19">
        <f t="shared" si="7"/>
        <v>63834.5</v>
      </c>
      <c r="O22" s="19">
        <f t="shared" si="8"/>
        <v>3867.2</v>
      </c>
    </row>
    <row r="23" spans="1:15" ht="127.5">
      <c r="A23" s="21">
        <v>6</v>
      </c>
      <c r="B23" s="17" t="s">
        <v>49</v>
      </c>
      <c r="C23" s="18">
        <v>100</v>
      </c>
      <c r="D23" s="9" t="s">
        <v>66</v>
      </c>
      <c r="E23" s="53">
        <f>97+29.3</f>
        <v>126.3</v>
      </c>
      <c r="F23" s="18">
        <v>100</v>
      </c>
      <c r="G23" s="19">
        <f t="shared" si="5"/>
        <v>21415.100000000002</v>
      </c>
      <c r="H23" s="53">
        <v>20739.2</v>
      </c>
      <c r="I23" s="53">
        <v>675.9</v>
      </c>
      <c r="J23" s="19">
        <v>100</v>
      </c>
      <c r="K23" s="19">
        <v>1</v>
      </c>
      <c r="L23" s="19">
        <f t="shared" si="4"/>
        <v>126.3</v>
      </c>
      <c r="M23" s="19">
        <f t="shared" si="6"/>
        <v>21415.100000000002</v>
      </c>
      <c r="N23" s="19">
        <f t="shared" si="7"/>
        <v>20739.2</v>
      </c>
      <c r="O23" s="19">
        <f t="shared" si="8"/>
        <v>675.9</v>
      </c>
    </row>
    <row r="24" spans="1:15" ht="127.5">
      <c r="A24" s="21">
        <v>7</v>
      </c>
      <c r="B24" s="20" t="s">
        <v>50</v>
      </c>
      <c r="C24" s="18">
        <v>100</v>
      </c>
      <c r="D24" s="9" t="s">
        <v>66</v>
      </c>
      <c r="E24" s="53">
        <f>62+10</f>
        <v>72</v>
      </c>
      <c r="F24" s="18">
        <v>100</v>
      </c>
      <c r="G24" s="19">
        <f t="shared" si="5"/>
        <v>18070.100000000002</v>
      </c>
      <c r="H24" s="53">
        <v>17684.7</v>
      </c>
      <c r="I24" s="53">
        <v>385.4</v>
      </c>
      <c r="J24" s="19">
        <v>100</v>
      </c>
      <c r="K24" s="19">
        <v>1</v>
      </c>
      <c r="L24" s="19">
        <f t="shared" si="4"/>
        <v>72</v>
      </c>
      <c r="M24" s="19">
        <f t="shared" si="6"/>
        <v>18070.100000000002</v>
      </c>
      <c r="N24" s="19">
        <f t="shared" si="7"/>
        <v>17684.7</v>
      </c>
      <c r="O24" s="19">
        <f t="shared" si="8"/>
        <v>385.4</v>
      </c>
    </row>
    <row r="25" spans="1:15" ht="127.5">
      <c r="A25" s="21">
        <v>9</v>
      </c>
      <c r="B25" s="17" t="s">
        <v>51</v>
      </c>
      <c r="C25" s="18">
        <v>100</v>
      </c>
      <c r="D25" s="9" t="s">
        <v>66</v>
      </c>
      <c r="E25" s="53">
        <f>128+40.3</f>
        <v>168.3</v>
      </c>
      <c r="F25" s="18">
        <v>100</v>
      </c>
      <c r="G25" s="19">
        <f t="shared" si="5"/>
        <v>27980</v>
      </c>
      <c r="H25" s="53">
        <v>27101.4</v>
      </c>
      <c r="I25" s="53">
        <v>878.6</v>
      </c>
      <c r="J25" s="19">
        <v>100</v>
      </c>
      <c r="K25" s="19">
        <v>1</v>
      </c>
      <c r="L25" s="19">
        <f t="shared" si="4"/>
        <v>168.3</v>
      </c>
      <c r="M25" s="19">
        <f t="shared" si="6"/>
        <v>27980</v>
      </c>
      <c r="N25" s="19">
        <f t="shared" si="7"/>
        <v>27101.4</v>
      </c>
      <c r="O25" s="19">
        <f t="shared" si="8"/>
        <v>878.6</v>
      </c>
    </row>
    <row r="26" spans="1:15" ht="114.75">
      <c r="A26" s="21">
        <v>10</v>
      </c>
      <c r="B26" s="20" t="s">
        <v>52</v>
      </c>
      <c r="C26" s="18">
        <v>100</v>
      </c>
      <c r="D26" s="9" t="s">
        <v>65</v>
      </c>
      <c r="E26" s="53">
        <v>202</v>
      </c>
      <c r="F26" s="18">
        <v>100</v>
      </c>
      <c r="G26" s="19">
        <f t="shared" si="5"/>
        <v>26142.400000000001</v>
      </c>
      <c r="H26" s="53">
        <v>25380</v>
      </c>
      <c r="I26" s="53">
        <v>762.4</v>
      </c>
      <c r="J26" s="19">
        <v>100</v>
      </c>
      <c r="K26" s="19">
        <v>1</v>
      </c>
      <c r="L26" s="19">
        <f t="shared" si="4"/>
        <v>202</v>
      </c>
      <c r="M26" s="19">
        <f t="shared" si="6"/>
        <v>26142.400000000001</v>
      </c>
      <c r="N26" s="19">
        <f t="shared" si="7"/>
        <v>25380</v>
      </c>
      <c r="O26" s="19">
        <f t="shared" si="8"/>
        <v>762.4</v>
      </c>
    </row>
    <row r="27" spans="1:15" ht="127.5">
      <c r="A27" s="21">
        <v>11</v>
      </c>
      <c r="B27" s="17" t="s">
        <v>53</v>
      </c>
      <c r="C27" s="18">
        <v>100</v>
      </c>
      <c r="D27" s="9" t="s">
        <v>66</v>
      </c>
      <c r="E27" s="53">
        <f>84+31</f>
        <v>115</v>
      </c>
      <c r="F27" s="18">
        <v>100</v>
      </c>
      <c r="G27" s="19">
        <f t="shared" si="5"/>
        <v>19943.599999999999</v>
      </c>
      <c r="H27" s="53">
        <v>19742.8</v>
      </c>
      <c r="I27" s="53">
        <v>200.8</v>
      </c>
      <c r="J27" s="19">
        <v>100</v>
      </c>
      <c r="K27" s="19">
        <v>1</v>
      </c>
      <c r="L27" s="19">
        <f t="shared" si="4"/>
        <v>115</v>
      </c>
      <c r="M27" s="19">
        <f t="shared" si="6"/>
        <v>19943.599999999999</v>
      </c>
      <c r="N27" s="19">
        <f t="shared" si="7"/>
        <v>19742.8</v>
      </c>
      <c r="O27" s="19">
        <f t="shared" si="8"/>
        <v>200.8</v>
      </c>
    </row>
    <row r="28" spans="1:15" ht="114.75">
      <c r="A28" s="21">
        <v>12</v>
      </c>
      <c r="B28" s="20" t="s">
        <v>54</v>
      </c>
      <c r="C28" s="18">
        <v>100</v>
      </c>
      <c r="D28" s="9" t="s">
        <v>65</v>
      </c>
      <c r="E28" s="53">
        <v>416</v>
      </c>
      <c r="F28" s="18">
        <v>100</v>
      </c>
      <c r="G28" s="19">
        <f t="shared" si="5"/>
        <v>58091.9</v>
      </c>
      <c r="H28" s="53">
        <v>56370.6</v>
      </c>
      <c r="I28" s="53">
        <v>1721.3</v>
      </c>
      <c r="J28" s="19">
        <v>100</v>
      </c>
      <c r="K28" s="19">
        <v>1</v>
      </c>
      <c r="L28" s="19">
        <f t="shared" si="4"/>
        <v>416</v>
      </c>
      <c r="M28" s="19">
        <f t="shared" si="6"/>
        <v>58091.9</v>
      </c>
      <c r="N28" s="19">
        <f t="shared" si="7"/>
        <v>56370.6</v>
      </c>
      <c r="O28" s="19">
        <f t="shared" si="8"/>
        <v>1721.3</v>
      </c>
    </row>
    <row r="29" spans="1:15" ht="114.75">
      <c r="A29" s="21">
        <v>13</v>
      </c>
      <c r="B29" s="20" t="s">
        <v>55</v>
      </c>
      <c r="C29" s="18">
        <v>100</v>
      </c>
      <c r="D29" s="9" t="s">
        <v>67</v>
      </c>
      <c r="E29" s="53">
        <f>132+40.7</f>
        <v>172.7</v>
      </c>
      <c r="F29" s="18">
        <v>100</v>
      </c>
      <c r="G29" s="19">
        <f t="shared" si="5"/>
        <v>27578.5</v>
      </c>
      <c r="H29" s="53">
        <v>26695.599999999999</v>
      </c>
      <c r="I29" s="53">
        <v>882.9</v>
      </c>
      <c r="J29" s="19">
        <v>100</v>
      </c>
      <c r="K29" s="19">
        <v>1</v>
      </c>
      <c r="L29" s="19">
        <f t="shared" si="4"/>
        <v>172.7</v>
      </c>
      <c r="M29" s="19">
        <f t="shared" si="6"/>
        <v>27578.5</v>
      </c>
      <c r="N29" s="19">
        <f t="shared" si="7"/>
        <v>26695.599999999999</v>
      </c>
      <c r="O29" s="19">
        <f t="shared" si="8"/>
        <v>882.9</v>
      </c>
    </row>
    <row r="30" spans="1:15" ht="127.5">
      <c r="A30" s="21">
        <v>14</v>
      </c>
      <c r="B30" s="17" t="s">
        <v>56</v>
      </c>
      <c r="C30" s="18">
        <v>100</v>
      </c>
      <c r="D30" s="9" t="s">
        <v>66</v>
      </c>
      <c r="E30" s="53">
        <f>46+12.3</f>
        <v>58.3</v>
      </c>
      <c r="F30" s="18">
        <v>100</v>
      </c>
      <c r="G30" s="19">
        <f t="shared" si="5"/>
        <v>15281.300000000001</v>
      </c>
      <c r="H30" s="53">
        <v>15078.2</v>
      </c>
      <c r="I30" s="53">
        <v>203.1</v>
      </c>
      <c r="J30" s="19">
        <v>100</v>
      </c>
      <c r="K30" s="19">
        <v>1</v>
      </c>
      <c r="L30" s="19">
        <f t="shared" si="4"/>
        <v>58.3</v>
      </c>
      <c r="M30" s="19">
        <f t="shared" si="6"/>
        <v>15281.300000000001</v>
      </c>
      <c r="N30" s="19">
        <f t="shared" si="7"/>
        <v>15078.2</v>
      </c>
      <c r="O30" s="19">
        <f t="shared" si="8"/>
        <v>203.1</v>
      </c>
    </row>
    <row r="31" spans="1:15" ht="114.75">
      <c r="A31" s="21">
        <v>15</v>
      </c>
      <c r="B31" s="17" t="s">
        <v>57</v>
      </c>
      <c r="C31" s="18">
        <v>100</v>
      </c>
      <c r="D31" s="9" t="s">
        <v>65</v>
      </c>
      <c r="E31" s="53">
        <v>44</v>
      </c>
      <c r="F31" s="18">
        <v>100</v>
      </c>
      <c r="G31" s="19">
        <f t="shared" si="5"/>
        <v>9944.4</v>
      </c>
      <c r="H31" s="53">
        <v>9810.4</v>
      </c>
      <c r="I31" s="53">
        <v>134</v>
      </c>
      <c r="J31" s="19">
        <v>100</v>
      </c>
      <c r="K31" s="19">
        <v>1</v>
      </c>
      <c r="L31" s="19">
        <f t="shared" si="4"/>
        <v>44</v>
      </c>
      <c r="M31" s="19">
        <f t="shared" si="6"/>
        <v>9944.4</v>
      </c>
      <c r="N31" s="19">
        <f t="shared" si="7"/>
        <v>9810.4</v>
      </c>
      <c r="O31" s="19">
        <f t="shared" si="8"/>
        <v>134</v>
      </c>
    </row>
    <row r="32" spans="1:15" ht="127.5">
      <c r="A32" s="21">
        <v>16</v>
      </c>
      <c r="B32" s="17" t="s">
        <v>58</v>
      </c>
      <c r="C32" s="18">
        <v>100</v>
      </c>
      <c r="D32" s="9" t="s">
        <v>66</v>
      </c>
      <c r="E32" s="53">
        <f>93+24.3</f>
        <v>117.3</v>
      </c>
      <c r="F32" s="18">
        <v>100</v>
      </c>
      <c r="G32" s="19">
        <f t="shared" si="5"/>
        <v>19188.899999999998</v>
      </c>
      <c r="H32" s="53">
        <v>18955.8</v>
      </c>
      <c r="I32" s="53">
        <v>233.1</v>
      </c>
      <c r="J32" s="19">
        <v>100</v>
      </c>
      <c r="K32" s="19">
        <v>1</v>
      </c>
      <c r="L32" s="19">
        <f t="shared" si="4"/>
        <v>117.3</v>
      </c>
      <c r="M32" s="19">
        <f t="shared" si="6"/>
        <v>19188.899999999998</v>
      </c>
      <c r="N32" s="19">
        <f t="shared" si="7"/>
        <v>18955.8</v>
      </c>
      <c r="O32" s="19">
        <f t="shared" si="8"/>
        <v>233.1</v>
      </c>
    </row>
    <row r="33" spans="1:15" ht="153">
      <c r="A33" s="21">
        <v>17</v>
      </c>
      <c r="B33" s="17" t="s">
        <v>59</v>
      </c>
      <c r="C33" s="18">
        <v>100</v>
      </c>
      <c r="D33" s="9" t="s">
        <v>66</v>
      </c>
      <c r="E33" s="53">
        <f>119+28.7</f>
        <v>147.69999999999999</v>
      </c>
      <c r="F33" s="18">
        <v>100</v>
      </c>
      <c r="G33" s="19">
        <f t="shared" si="5"/>
        <v>22125.7</v>
      </c>
      <c r="H33" s="53">
        <v>21729.7</v>
      </c>
      <c r="I33" s="53">
        <v>396</v>
      </c>
      <c r="J33" s="19">
        <v>100</v>
      </c>
      <c r="K33" s="19">
        <v>1</v>
      </c>
      <c r="L33" s="19">
        <f t="shared" si="4"/>
        <v>147.69999999999999</v>
      </c>
      <c r="M33" s="19">
        <f t="shared" si="6"/>
        <v>22125.7</v>
      </c>
      <c r="N33" s="19">
        <f t="shared" si="7"/>
        <v>21729.7</v>
      </c>
      <c r="O33" s="19">
        <f t="shared" si="8"/>
        <v>396</v>
      </c>
    </row>
    <row r="34" spans="1:15" ht="127.5">
      <c r="A34" s="21">
        <v>18</v>
      </c>
      <c r="B34" s="17" t="s">
        <v>60</v>
      </c>
      <c r="C34" s="18">
        <v>100</v>
      </c>
      <c r="D34" s="9" t="s">
        <v>66</v>
      </c>
      <c r="E34" s="53">
        <f>181+43</f>
        <v>224</v>
      </c>
      <c r="F34" s="18">
        <v>100</v>
      </c>
      <c r="G34" s="19">
        <f t="shared" si="5"/>
        <v>29028</v>
      </c>
      <c r="H34" s="53">
        <v>28138</v>
      </c>
      <c r="I34" s="53">
        <v>890</v>
      </c>
      <c r="J34" s="19">
        <v>100</v>
      </c>
      <c r="K34" s="19">
        <v>1</v>
      </c>
      <c r="L34" s="19">
        <f t="shared" si="4"/>
        <v>224</v>
      </c>
      <c r="M34" s="19">
        <f t="shared" si="6"/>
        <v>29028</v>
      </c>
      <c r="N34" s="19">
        <f t="shared" si="7"/>
        <v>28138</v>
      </c>
      <c r="O34" s="19">
        <f t="shared" si="8"/>
        <v>890</v>
      </c>
    </row>
    <row r="35" spans="1:15" ht="114.75">
      <c r="A35" s="21">
        <v>19</v>
      </c>
      <c r="B35" s="20" t="s">
        <v>61</v>
      </c>
      <c r="C35" s="18">
        <v>100</v>
      </c>
      <c r="D35" s="9" t="s">
        <v>65</v>
      </c>
      <c r="E35" s="53">
        <v>24</v>
      </c>
      <c r="F35" s="18">
        <v>100</v>
      </c>
      <c r="G35" s="19">
        <f t="shared" si="5"/>
        <v>7409.5</v>
      </c>
      <c r="H35" s="53">
        <v>7349</v>
      </c>
      <c r="I35" s="53">
        <v>60.5</v>
      </c>
      <c r="J35" s="19">
        <v>100</v>
      </c>
      <c r="K35" s="19">
        <v>1</v>
      </c>
      <c r="L35" s="19">
        <f t="shared" si="4"/>
        <v>24</v>
      </c>
      <c r="M35" s="19">
        <f t="shared" si="6"/>
        <v>7409.5</v>
      </c>
      <c r="N35" s="19">
        <f t="shared" si="7"/>
        <v>7349</v>
      </c>
      <c r="O35" s="19">
        <f t="shared" si="8"/>
        <v>60.5</v>
      </c>
    </row>
    <row r="36" spans="1:15" ht="114.75">
      <c r="A36" s="21">
        <v>20</v>
      </c>
      <c r="B36" s="20" t="s">
        <v>62</v>
      </c>
      <c r="C36" s="18">
        <v>100</v>
      </c>
      <c r="D36" s="9" t="s">
        <v>65</v>
      </c>
      <c r="E36" s="53">
        <f>44+17</f>
        <v>61</v>
      </c>
      <c r="F36" s="18">
        <v>100</v>
      </c>
      <c r="G36" s="19">
        <f t="shared" si="5"/>
        <v>11172.199999999999</v>
      </c>
      <c r="H36" s="53">
        <v>10952.3</v>
      </c>
      <c r="I36" s="53">
        <v>219.9</v>
      </c>
      <c r="J36" s="19">
        <v>100</v>
      </c>
      <c r="K36" s="19">
        <v>1</v>
      </c>
      <c r="L36" s="19">
        <f t="shared" si="4"/>
        <v>61</v>
      </c>
      <c r="M36" s="19">
        <f t="shared" si="6"/>
        <v>11172.199999999999</v>
      </c>
      <c r="N36" s="19">
        <f t="shared" si="7"/>
        <v>10952.3</v>
      </c>
      <c r="O36" s="19">
        <f t="shared" si="8"/>
        <v>219.9</v>
      </c>
    </row>
    <row r="37" spans="1:15" ht="127.5">
      <c r="A37" s="21">
        <v>21</v>
      </c>
      <c r="B37" s="20" t="s">
        <v>63</v>
      </c>
      <c r="C37" s="18">
        <v>100</v>
      </c>
      <c r="D37" s="9" t="s">
        <v>66</v>
      </c>
      <c r="E37" s="53">
        <f>10+12</f>
        <v>22</v>
      </c>
      <c r="F37" s="18">
        <v>100</v>
      </c>
      <c r="G37" s="19">
        <f t="shared" si="5"/>
        <v>4540.0999999999995</v>
      </c>
      <c r="H37" s="53">
        <v>4477.8999999999996</v>
      </c>
      <c r="I37" s="53">
        <v>62.2</v>
      </c>
      <c r="J37" s="19">
        <v>100</v>
      </c>
      <c r="K37" s="19">
        <v>1</v>
      </c>
      <c r="L37" s="19">
        <f t="shared" si="4"/>
        <v>22</v>
      </c>
      <c r="M37" s="19">
        <f t="shared" si="6"/>
        <v>4540.0999999999995</v>
      </c>
      <c r="N37" s="19">
        <f t="shared" si="7"/>
        <v>4477.8999999999996</v>
      </c>
      <c r="O37" s="19">
        <f t="shared" si="8"/>
        <v>62.2</v>
      </c>
    </row>
    <row r="38" spans="1:15" ht="114.75">
      <c r="A38" s="21">
        <v>22</v>
      </c>
      <c r="B38" s="20" t="s">
        <v>64</v>
      </c>
      <c r="C38" s="18">
        <v>100</v>
      </c>
      <c r="D38" s="9" t="s">
        <v>65</v>
      </c>
      <c r="E38" s="53">
        <v>34</v>
      </c>
      <c r="F38" s="18">
        <v>100</v>
      </c>
      <c r="G38" s="19">
        <f t="shared" si="5"/>
        <v>8887.6</v>
      </c>
      <c r="H38" s="53">
        <v>8783</v>
      </c>
      <c r="I38" s="53">
        <v>104.6</v>
      </c>
      <c r="J38" s="19">
        <v>100</v>
      </c>
      <c r="K38" s="19">
        <v>1</v>
      </c>
      <c r="L38" s="19">
        <f t="shared" si="4"/>
        <v>34</v>
      </c>
      <c r="M38" s="19">
        <f t="shared" si="6"/>
        <v>8887.6</v>
      </c>
      <c r="N38" s="19">
        <f t="shared" si="7"/>
        <v>8783</v>
      </c>
      <c r="O38" s="19">
        <f t="shared" si="8"/>
        <v>104.6</v>
      </c>
    </row>
    <row r="39" spans="1:15" ht="102">
      <c r="A39" s="21">
        <v>22</v>
      </c>
      <c r="B39" s="20" t="s">
        <v>87</v>
      </c>
      <c r="C39" s="18">
        <v>100</v>
      </c>
      <c r="D39" s="9" t="s">
        <v>65</v>
      </c>
      <c r="E39" s="53">
        <f>45+90</f>
        <v>135</v>
      </c>
      <c r="F39" s="18">
        <v>100</v>
      </c>
      <c r="G39" s="19">
        <f>H39+I39</f>
        <v>12842</v>
      </c>
      <c r="H39" s="53">
        <v>12265.3</v>
      </c>
      <c r="I39" s="53">
        <v>576.70000000000005</v>
      </c>
      <c r="J39" s="19">
        <v>100</v>
      </c>
      <c r="K39" s="19">
        <v>1</v>
      </c>
      <c r="L39" s="19">
        <f t="shared" si="4"/>
        <v>135</v>
      </c>
      <c r="M39" s="19">
        <f t="shared" si="6"/>
        <v>12842</v>
      </c>
      <c r="N39" s="19">
        <f t="shared" si="7"/>
        <v>12265.3</v>
      </c>
      <c r="O39" s="19">
        <f t="shared" si="8"/>
        <v>576.70000000000005</v>
      </c>
    </row>
    <row r="40" spans="1:15" ht="20.25" customHeight="1">
      <c r="A40" s="71" t="s">
        <v>19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89.25">
      <c r="A41" s="16">
        <v>1</v>
      </c>
      <c r="B41" s="6" t="s">
        <v>38</v>
      </c>
      <c r="C41" s="18">
        <v>100</v>
      </c>
      <c r="D41" s="9" t="s">
        <v>42</v>
      </c>
      <c r="E41" s="55">
        <v>1294</v>
      </c>
      <c r="F41" s="22">
        <v>100</v>
      </c>
      <c r="G41" s="23">
        <f>H41+I41</f>
        <v>24828.799999999999</v>
      </c>
      <c r="H41" s="54">
        <v>20464</v>
      </c>
      <c r="I41" s="54">
        <v>4364.8</v>
      </c>
      <c r="J41" s="23">
        <v>100</v>
      </c>
      <c r="K41" s="24">
        <v>1</v>
      </c>
      <c r="L41" s="22">
        <f>E41</f>
        <v>1294</v>
      </c>
      <c r="M41" s="23">
        <f>N41+O41</f>
        <v>24828.799999999999</v>
      </c>
      <c r="N41" s="23">
        <f t="shared" ref="N41:O44" si="9">H41</f>
        <v>20464</v>
      </c>
      <c r="O41" s="23">
        <f t="shared" si="9"/>
        <v>4364.8</v>
      </c>
    </row>
    <row r="42" spans="1:15" ht="114.75">
      <c r="A42" s="16">
        <v>2</v>
      </c>
      <c r="B42" s="6" t="s">
        <v>39</v>
      </c>
      <c r="C42" s="18">
        <v>100</v>
      </c>
      <c r="D42" s="9" t="s">
        <v>43</v>
      </c>
      <c r="E42" s="55">
        <v>1287</v>
      </c>
      <c r="F42" s="22">
        <v>100</v>
      </c>
      <c r="G42" s="23">
        <f>H42+I42</f>
        <v>14267.9</v>
      </c>
      <c r="H42" s="54">
        <v>10576.9</v>
      </c>
      <c r="I42" s="54">
        <v>3691</v>
      </c>
      <c r="J42" s="23">
        <v>100</v>
      </c>
      <c r="K42" s="24">
        <v>1</v>
      </c>
      <c r="L42" s="22">
        <f>E42</f>
        <v>1287</v>
      </c>
      <c r="M42" s="23">
        <f>N42+O42</f>
        <v>14267.9</v>
      </c>
      <c r="N42" s="23">
        <f t="shared" si="9"/>
        <v>10576.9</v>
      </c>
      <c r="O42" s="23">
        <f t="shared" si="9"/>
        <v>3691</v>
      </c>
    </row>
    <row r="43" spans="1:15" ht="89.25">
      <c r="A43" s="16">
        <v>3</v>
      </c>
      <c r="B43" s="6" t="s">
        <v>40</v>
      </c>
      <c r="C43" s="18">
        <v>100</v>
      </c>
      <c r="D43" s="9" t="s">
        <v>42</v>
      </c>
      <c r="E43" s="55">
        <v>1012</v>
      </c>
      <c r="F43" s="22">
        <v>100</v>
      </c>
      <c r="G43" s="23">
        <f>H43+I43</f>
        <v>6609.7</v>
      </c>
      <c r="H43" s="54">
        <v>2944.7</v>
      </c>
      <c r="I43" s="54">
        <v>3665</v>
      </c>
      <c r="J43" s="23">
        <v>100</v>
      </c>
      <c r="K43" s="24">
        <v>1</v>
      </c>
      <c r="L43" s="22">
        <f>E43</f>
        <v>1012</v>
      </c>
      <c r="M43" s="23">
        <f>N43+O43</f>
        <v>6609.7</v>
      </c>
      <c r="N43" s="23">
        <f t="shared" si="9"/>
        <v>2944.7</v>
      </c>
      <c r="O43" s="23">
        <f t="shared" si="9"/>
        <v>3665</v>
      </c>
    </row>
    <row r="44" spans="1:15" ht="89.25">
      <c r="A44" s="16">
        <v>4</v>
      </c>
      <c r="B44" s="6" t="s">
        <v>41</v>
      </c>
      <c r="C44" s="18">
        <v>100</v>
      </c>
      <c r="D44" s="9" t="s">
        <v>43</v>
      </c>
      <c r="E44" s="55">
        <v>202</v>
      </c>
      <c r="F44" s="22">
        <v>100</v>
      </c>
      <c r="G44" s="23">
        <f>H44+I44</f>
        <v>11138.5</v>
      </c>
      <c r="H44" s="54">
        <v>10707.1</v>
      </c>
      <c r="I44" s="54">
        <v>431.4</v>
      </c>
      <c r="J44" s="23">
        <v>100</v>
      </c>
      <c r="K44" s="24">
        <v>1</v>
      </c>
      <c r="L44" s="22">
        <f>E44</f>
        <v>202</v>
      </c>
      <c r="M44" s="23">
        <f>N44+O44</f>
        <v>11138.5</v>
      </c>
      <c r="N44" s="23">
        <f t="shared" si="9"/>
        <v>10707.1</v>
      </c>
      <c r="O44" s="23">
        <f t="shared" si="9"/>
        <v>431.4</v>
      </c>
    </row>
    <row r="45" spans="1:15">
      <c r="A45" s="21"/>
      <c r="B45" s="46"/>
      <c r="C45" s="47"/>
      <c r="D45" s="48"/>
      <c r="E45" s="49"/>
      <c r="F45" s="49"/>
      <c r="G45" s="50"/>
      <c r="H45" s="50"/>
      <c r="I45" s="50"/>
      <c r="J45" s="50"/>
      <c r="K45" s="51"/>
      <c r="L45" s="49"/>
      <c r="M45" s="52"/>
      <c r="N45" s="50"/>
      <c r="O45" s="50"/>
    </row>
    <row r="46" spans="1:15" ht="21" customHeight="1">
      <c r="A46" s="71" t="s">
        <v>17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135" hidden="1" customHeight="1">
      <c r="A47" s="16">
        <v>1</v>
      </c>
      <c r="B47" s="26" t="s">
        <v>28</v>
      </c>
      <c r="C47" s="27">
        <v>100</v>
      </c>
      <c r="D47" s="28" t="s">
        <v>17</v>
      </c>
      <c r="E47" s="24">
        <v>224884</v>
      </c>
      <c r="F47" s="24">
        <v>100</v>
      </c>
      <c r="G47" s="25">
        <v>39205.599999999999</v>
      </c>
      <c r="H47" s="25">
        <v>35863</v>
      </c>
      <c r="I47" s="25">
        <v>3342.6</v>
      </c>
      <c r="J47" s="25">
        <v>100</v>
      </c>
      <c r="K47" s="24">
        <v>1</v>
      </c>
      <c r="L47" s="24">
        <v>224884</v>
      </c>
      <c r="M47" s="25">
        <v>39205.599999999999</v>
      </c>
      <c r="N47" s="25">
        <v>35863</v>
      </c>
      <c r="O47" s="25">
        <v>3342.6</v>
      </c>
    </row>
    <row r="48" spans="1:15" ht="76.5" hidden="1">
      <c r="A48" s="16">
        <v>2</v>
      </c>
      <c r="B48" s="26" t="s">
        <v>29</v>
      </c>
      <c r="C48" s="27">
        <v>100</v>
      </c>
      <c r="D48" s="28" t="s">
        <v>17</v>
      </c>
      <c r="E48" s="24">
        <v>33887</v>
      </c>
      <c r="F48" s="24">
        <v>100</v>
      </c>
      <c r="G48" s="25">
        <v>12416</v>
      </c>
      <c r="H48" s="25">
        <v>12416</v>
      </c>
      <c r="I48" s="25">
        <v>0</v>
      </c>
      <c r="J48" s="25">
        <v>100</v>
      </c>
      <c r="K48" s="24">
        <v>1</v>
      </c>
      <c r="L48" s="24">
        <v>33887</v>
      </c>
      <c r="M48" s="25">
        <v>12416</v>
      </c>
      <c r="N48" s="25">
        <v>12416</v>
      </c>
      <c r="O48" s="25">
        <v>0</v>
      </c>
    </row>
    <row r="49" spans="1:15" ht="63.75" hidden="1">
      <c r="A49" s="16" t="s">
        <v>18</v>
      </c>
      <c r="B49" s="26" t="s">
        <v>30</v>
      </c>
      <c r="C49" s="27">
        <v>100</v>
      </c>
      <c r="D49" s="28" t="s">
        <v>17</v>
      </c>
      <c r="E49" s="29">
        <v>87806</v>
      </c>
      <c r="F49" s="24">
        <v>100</v>
      </c>
      <c r="G49" s="25">
        <v>11789</v>
      </c>
      <c r="H49" s="25">
        <v>8676</v>
      </c>
      <c r="I49" s="25">
        <v>3113</v>
      </c>
      <c r="J49" s="25">
        <v>100</v>
      </c>
      <c r="K49" s="24">
        <v>1</v>
      </c>
      <c r="L49" s="29">
        <v>87806</v>
      </c>
      <c r="M49" s="25">
        <v>11789</v>
      </c>
      <c r="N49" s="25">
        <v>8676</v>
      </c>
      <c r="O49" s="25">
        <v>3113</v>
      </c>
    </row>
    <row r="50" spans="1:15" ht="121.5" customHeight="1">
      <c r="A50" s="16">
        <v>1</v>
      </c>
      <c r="B50" s="30" t="s">
        <v>68</v>
      </c>
      <c r="C50" s="27">
        <v>100</v>
      </c>
      <c r="D50" s="28" t="s">
        <v>69</v>
      </c>
      <c r="E50" s="31">
        <v>302860</v>
      </c>
      <c r="F50" s="24">
        <v>100</v>
      </c>
      <c r="G50" s="25">
        <v>57045</v>
      </c>
      <c r="H50" s="25">
        <v>53235</v>
      </c>
      <c r="I50" s="25">
        <v>3810</v>
      </c>
      <c r="J50" s="25">
        <v>100</v>
      </c>
      <c r="K50" s="24">
        <v>1</v>
      </c>
      <c r="L50" s="31">
        <v>302860</v>
      </c>
      <c r="M50" s="25">
        <v>57045</v>
      </c>
      <c r="N50" s="25">
        <v>53235</v>
      </c>
      <c r="O50" s="25">
        <v>3810</v>
      </c>
    </row>
    <row r="51" spans="1:15" ht="94.5" customHeight="1">
      <c r="A51" s="16">
        <v>2</v>
      </c>
      <c r="B51" s="30" t="s">
        <v>70</v>
      </c>
      <c r="C51" s="27">
        <v>100</v>
      </c>
      <c r="D51" s="28" t="s">
        <v>76</v>
      </c>
      <c r="E51" s="24">
        <v>35878</v>
      </c>
      <c r="F51" s="24">
        <v>100</v>
      </c>
      <c r="G51" s="25">
        <v>14994.3</v>
      </c>
      <c r="H51" s="25">
        <v>14989.3</v>
      </c>
      <c r="I51" s="25">
        <v>5</v>
      </c>
      <c r="J51" s="25">
        <v>100</v>
      </c>
      <c r="K51" s="24">
        <v>1</v>
      </c>
      <c r="L51" s="24">
        <v>35878</v>
      </c>
      <c r="M51" s="25">
        <v>14994.3</v>
      </c>
      <c r="N51" s="25">
        <v>14989.3</v>
      </c>
      <c r="O51" s="25">
        <v>5</v>
      </c>
    </row>
    <row r="52" spans="1:15" ht="78.75" customHeight="1">
      <c r="A52" s="16">
        <v>3</v>
      </c>
      <c r="B52" s="30" t="s">
        <v>92</v>
      </c>
      <c r="C52" s="27">
        <v>100</v>
      </c>
      <c r="D52" s="28" t="s">
        <v>71</v>
      </c>
      <c r="E52" s="24">
        <v>105630</v>
      </c>
      <c r="F52" s="24">
        <v>100</v>
      </c>
      <c r="G52" s="25">
        <v>14220.7</v>
      </c>
      <c r="H52" s="25">
        <v>10388.6</v>
      </c>
      <c r="I52" s="25">
        <v>3832.1</v>
      </c>
      <c r="J52" s="25">
        <v>100</v>
      </c>
      <c r="K52" s="24">
        <v>1</v>
      </c>
      <c r="L52" s="24">
        <v>105630</v>
      </c>
      <c r="M52" s="25">
        <v>14220.7</v>
      </c>
      <c r="N52" s="25">
        <v>10388.6</v>
      </c>
      <c r="O52" s="25">
        <v>3832.1</v>
      </c>
    </row>
    <row r="53" spans="1:15" ht="16.5" customHeight="1">
      <c r="A53" s="71" t="s">
        <v>82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38.25">
      <c r="A54" s="16">
        <v>1</v>
      </c>
      <c r="B54" s="45" t="s">
        <v>83</v>
      </c>
      <c r="C54" s="19">
        <v>100</v>
      </c>
      <c r="D54" s="28" t="s">
        <v>84</v>
      </c>
      <c r="E54" s="60">
        <v>235899</v>
      </c>
      <c r="F54" s="24">
        <v>100</v>
      </c>
      <c r="G54" s="25">
        <v>297646</v>
      </c>
      <c r="H54" s="25">
        <v>42331</v>
      </c>
      <c r="I54" s="25">
        <v>255315</v>
      </c>
      <c r="J54" s="25">
        <v>100</v>
      </c>
      <c r="K54" s="24">
        <v>1</v>
      </c>
      <c r="L54" s="60">
        <v>235899</v>
      </c>
      <c r="M54" s="25">
        <v>297646</v>
      </c>
      <c r="N54" s="25">
        <v>42331</v>
      </c>
      <c r="O54" s="25">
        <v>255315</v>
      </c>
    </row>
    <row r="55" spans="1:15">
      <c r="A55" s="71" t="s">
        <v>85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1:15" ht="38.25">
      <c r="A56" s="16">
        <v>1</v>
      </c>
      <c r="B56" s="45" t="s">
        <v>83</v>
      </c>
      <c r="C56" s="19">
        <v>100</v>
      </c>
      <c r="D56" s="61" t="s">
        <v>86</v>
      </c>
      <c r="E56" s="22">
        <v>15377</v>
      </c>
      <c r="F56" s="24"/>
      <c r="G56" s="25">
        <v>7832</v>
      </c>
      <c r="H56" s="25"/>
      <c r="I56" s="25">
        <v>7832</v>
      </c>
      <c r="J56" s="25">
        <v>100</v>
      </c>
      <c r="K56" s="24">
        <v>1</v>
      </c>
      <c r="L56" s="24">
        <v>15377</v>
      </c>
      <c r="M56" s="25">
        <v>7832</v>
      </c>
      <c r="N56" s="25"/>
      <c r="O56" s="25">
        <v>7832</v>
      </c>
    </row>
    <row r="57" spans="1:15">
      <c r="A57" s="35"/>
      <c r="B57" s="44"/>
      <c r="C57" s="19"/>
      <c r="D57" s="19"/>
      <c r="E57" s="44"/>
      <c r="F57" s="35"/>
      <c r="G57" s="44"/>
      <c r="H57" s="44"/>
      <c r="I57" s="44"/>
      <c r="J57" s="44"/>
      <c r="K57" s="44"/>
      <c r="L57" s="44"/>
      <c r="M57" s="44"/>
      <c r="N57" s="44"/>
      <c r="O57" s="44"/>
    </row>
    <row r="58" spans="1:15">
      <c r="A58" s="35"/>
      <c r="B58" s="44"/>
      <c r="C58" s="19"/>
      <c r="D58" s="19"/>
      <c r="E58" s="44"/>
      <c r="F58" s="35"/>
      <c r="G58" s="44"/>
      <c r="H58" s="44"/>
      <c r="I58" s="44"/>
      <c r="J58" s="44"/>
      <c r="K58" s="44"/>
      <c r="L58" s="44"/>
      <c r="M58" s="44"/>
      <c r="N58" s="44"/>
      <c r="O58" s="44"/>
    </row>
  </sheetData>
  <mergeCells count="22">
    <mergeCell ref="A53:O53"/>
    <mergeCell ref="A46:O46"/>
    <mergeCell ref="A10:O10"/>
    <mergeCell ref="A40:O40"/>
    <mergeCell ref="A17:O17"/>
    <mergeCell ref="A55:O55"/>
    <mergeCell ref="A2:O2"/>
    <mergeCell ref="A6:A8"/>
    <mergeCell ref="B6:B8"/>
    <mergeCell ref="C6:C8"/>
    <mergeCell ref="D6:D8"/>
    <mergeCell ref="K6:O6"/>
    <mergeCell ref="E7:E8"/>
    <mergeCell ref="F7:F8"/>
    <mergeCell ref="G7:I7"/>
    <mergeCell ref="E6:J6"/>
    <mergeCell ref="J7:J8"/>
    <mergeCell ref="A3:O3"/>
    <mergeCell ref="A4:O4"/>
    <mergeCell ref="K7:K8"/>
    <mergeCell ref="L7:L8"/>
    <mergeCell ref="M7:O7"/>
  </mergeCells>
  <phoneticPr fontId="0" type="noConversion"/>
  <pageMargins left="0" right="0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J1"/>
    </sheetView>
  </sheetViews>
  <sheetFormatPr defaultRowHeight="12.75"/>
  <cols>
    <col min="1" max="1" width="7" style="42" customWidth="1"/>
    <col min="2" max="2" width="22.42578125" style="33" customWidth="1"/>
    <col min="3" max="3" width="20.7109375" style="42" customWidth="1"/>
    <col min="4" max="4" width="18" style="40" customWidth="1"/>
    <col min="5" max="6" width="18.28515625" style="42" customWidth="1"/>
    <col min="7" max="8" width="18.85546875" style="42" customWidth="1"/>
    <col min="9" max="9" width="17" style="42" customWidth="1"/>
    <col min="10" max="10" width="17.85546875" style="42" customWidth="1"/>
    <col min="11" max="16384" width="9.140625" style="33"/>
  </cols>
  <sheetData>
    <row r="1" spans="1:10" ht="33.75" customHeight="1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0.25" customHeight="1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 customHeight="1">
      <c r="A3" s="87" t="s">
        <v>21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38"/>
      <c r="B4" s="34"/>
      <c r="C4" s="38"/>
      <c r="D4" s="38"/>
      <c r="E4" s="38"/>
      <c r="F4" s="38"/>
      <c r="G4" s="38"/>
      <c r="H4" s="38"/>
    </row>
    <row r="5" spans="1:10" ht="127.5">
      <c r="A5" s="3" t="s">
        <v>0</v>
      </c>
      <c r="B5" s="4" t="s">
        <v>25</v>
      </c>
      <c r="C5" s="4" t="s">
        <v>2</v>
      </c>
      <c r="D5" s="4" t="s">
        <v>5</v>
      </c>
      <c r="E5" s="4" t="s">
        <v>22</v>
      </c>
      <c r="F5" s="5" t="s">
        <v>4</v>
      </c>
      <c r="G5" s="4" t="s">
        <v>23</v>
      </c>
      <c r="H5" s="5" t="s">
        <v>3</v>
      </c>
      <c r="I5" s="4" t="s">
        <v>27</v>
      </c>
      <c r="J5" s="4" t="s">
        <v>24</v>
      </c>
    </row>
    <row r="6" spans="1:10" ht="114.75">
      <c r="A6" s="19">
        <v>1</v>
      </c>
      <c r="B6" s="35" t="s">
        <v>72</v>
      </c>
      <c r="C6" s="19">
        <v>100</v>
      </c>
      <c r="D6" s="57" t="s">
        <v>78</v>
      </c>
      <c r="E6" s="56" t="s">
        <v>89</v>
      </c>
      <c r="F6" s="19">
        <v>100</v>
      </c>
      <c r="G6" s="19">
        <v>307</v>
      </c>
      <c r="H6" s="19">
        <v>100</v>
      </c>
      <c r="I6" s="19">
        <v>1</v>
      </c>
      <c r="J6" s="19">
        <v>0</v>
      </c>
    </row>
    <row r="7" spans="1:10" ht="63.75">
      <c r="A7" s="41">
        <v>2</v>
      </c>
      <c r="B7" s="37" t="s">
        <v>75</v>
      </c>
      <c r="C7" s="19">
        <v>100</v>
      </c>
      <c r="D7" s="43" t="s">
        <v>79</v>
      </c>
      <c r="E7" s="31">
        <v>276216</v>
      </c>
      <c r="F7" s="19" t="s">
        <v>80</v>
      </c>
      <c r="G7" s="19">
        <v>36643</v>
      </c>
      <c r="H7" s="19" t="s">
        <v>80</v>
      </c>
      <c r="I7" s="19">
        <v>5</v>
      </c>
      <c r="J7" s="19">
        <v>0</v>
      </c>
    </row>
    <row r="8" spans="1:10" ht="38.25">
      <c r="A8" s="41">
        <v>3</v>
      </c>
      <c r="B8" s="36" t="s">
        <v>74</v>
      </c>
      <c r="C8" s="58">
        <v>100</v>
      </c>
      <c r="D8" s="59" t="s">
        <v>81</v>
      </c>
      <c r="E8" s="58" t="s">
        <v>90</v>
      </c>
      <c r="F8" s="58">
        <v>100</v>
      </c>
      <c r="G8" s="58">
        <v>101566</v>
      </c>
      <c r="H8" s="58">
        <v>100</v>
      </c>
      <c r="I8" s="58">
        <v>1</v>
      </c>
      <c r="J8" s="58">
        <v>0</v>
      </c>
    </row>
    <row r="9" spans="1:10">
      <c r="A9" s="41"/>
      <c r="B9" s="36"/>
      <c r="C9" s="41"/>
      <c r="D9" s="39"/>
      <c r="E9" s="41"/>
      <c r="F9" s="41"/>
      <c r="G9" s="41"/>
      <c r="H9" s="41"/>
      <c r="I9" s="41"/>
      <c r="J9" s="41"/>
    </row>
  </sheetData>
  <mergeCells count="3">
    <mergeCell ref="A1:J1"/>
    <mergeCell ref="A2:J2"/>
    <mergeCell ref="A3:J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заполнения бюджетники</vt:lpstr>
      <vt:lpstr>для заполнения МУП, АО</vt:lpstr>
      <vt:lpstr>'для заполнения бюджетники'!Заголовки_для_печати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2022-02-10T12:14:15Z</dcterms:modified>
</cp:coreProperties>
</file>