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ЮДЖЕТ 2023\На сайт исполнение бюджета\"/>
    </mc:Choice>
  </mc:AlternateContent>
  <bookViews>
    <workbookView xWindow="0" yWindow="0" windowWidth="28800" windowHeight="12336" activeTab="1"/>
  </bookViews>
  <sheets>
    <sheet name="доходы" sheetId="1" r:id="rId1"/>
    <sheet name="Расход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J21" i="3" l="1"/>
  <c r="G21" i="3"/>
  <c r="I43" i="3"/>
  <c r="I19" i="3"/>
  <c r="H22" i="3"/>
  <c r="H23" i="3"/>
  <c r="H24" i="3"/>
  <c r="H25" i="3"/>
  <c r="J57" i="3" l="1"/>
  <c r="H57" i="3"/>
  <c r="G57" i="3"/>
  <c r="I56" i="3"/>
  <c r="H56" i="3"/>
  <c r="G56" i="3"/>
  <c r="F56" i="3"/>
  <c r="E56" i="3"/>
  <c r="J55" i="3"/>
  <c r="H55" i="3"/>
  <c r="G55" i="3"/>
  <c r="I54" i="3"/>
  <c r="G54" i="3"/>
  <c r="F54" i="3"/>
  <c r="H54" i="3" s="1"/>
  <c r="E54" i="3"/>
  <c r="J53" i="3"/>
  <c r="H53" i="3"/>
  <c r="G53" i="3"/>
  <c r="G52" i="3" s="1"/>
  <c r="I52" i="3"/>
  <c r="F52" i="3"/>
  <c r="H52" i="3" s="1"/>
  <c r="E52" i="3"/>
  <c r="J51" i="3"/>
  <c r="H51" i="3"/>
  <c r="G51" i="3"/>
  <c r="J50" i="3"/>
  <c r="H50" i="3"/>
  <c r="G50" i="3"/>
  <c r="J49" i="3"/>
  <c r="H49" i="3"/>
  <c r="G49" i="3"/>
  <c r="J48" i="3"/>
  <c r="H48" i="3"/>
  <c r="G48" i="3"/>
  <c r="H47" i="3"/>
  <c r="G47" i="3"/>
  <c r="I46" i="3"/>
  <c r="H46" i="3"/>
  <c r="F46" i="3"/>
  <c r="E46" i="3"/>
  <c r="J45" i="3"/>
  <c r="H45" i="3"/>
  <c r="G45" i="3"/>
  <c r="G43" i="3"/>
  <c r="F43" i="3"/>
  <c r="H43" i="3" s="1"/>
  <c r="E43" i="3"/>
  <c r="J42" i="3"/>
  <c r="H42" i="3"/>
  <c r="G42" i="3"/>
  <c r="G40" i="3" s="1"/>
  <c r="J41" i="3"/>
  <c r="H41" i="3"/>
  <c r="G41" i="3"/>
  <c r="I40" i="3"/>
  <c r="F40" i="3"/>
  <c r="H40" i="3" s="1"/>
  <c r="E40" i="3"/>
  <c r="J39" i="3"/>
  <c r="H39" i="3"/>
  <c r="G39" i="3"/>
  <c r="J38" i="3"/>
  <c r="H38" i="3"/>
  <c r="G38" i="3"/>
  <c r="J37" i="3"/>
  <c r="H37" i="3"/>
  <c r="G37" i="3"/>
  <c r="J36" i="3"/>
  <c r="H36" i="3"/>
  <c r="G36" i="3"/>
  <c r="J35" i="3"/>
  <c r="H35" i="3"/>
  <c r="G35" i="3"/>
  <c r="J34" i="3"/>
  <c r="H34" i="3"/>
  <c r="G34" i="3"/>
  <c r="I33" i="3"/>
  <c r="F33" i="3"/>
  <c r="H33" i="3" s="1"/>
  <c r="E33" i="3"/>
  <c r="J32" i="3"/>
  <c r="H32" i="3"/>
  <c r="G32" i="3"/>
  <c r="I31" i="3"/>
  <c r="G31" i="3"/>
  <c r="F31" i="3"/>
  <c r="H31" i="3" s="1"/>
  <c r="E31" i="3"/>
  <c r="H30" i="3"/>
  <c r="G30" i="3"/>
  <c r="J29" i="3"/>
  <c r="H29" i="3"/>
  <c r="G29" i="3"/>
  <c r="G26" i="3" s="1"/>
  <c r="J28" i="3"/>
  <c r="H28" i="3"/>
  <c r="G28" i="3"/>
  <c r="J27" i="3"/>
  <c r="H27" i="3"/>
  <c r="G27" i="3"/>
  <c r="I26" i="3"/>
  <c r="H26" i="3"/>
  <c r="F26" i="3"/>
  <c r="E26" i="3"/>
  <c r="J25" i="3"/>
  <c r="G25" i="3"/>
  <c r="J24" i="3"/>
  <c r="G24" i="3"/>
  <c r="J23" i="3"/>
  <c r="G23" i="3"/>
  <c r="G22" i="3"/>
  <c r="H20" i="3"/>
  <c r="G20" i="3"/>
  <c r="F19" i="3"/>
  <c r="H19" i="3" s="1"/>
  <c r="E19" i="3"/>
  <c r="J18" i="3"/>
  <c r="H18" i="3"/>
  <c r="G18" i="3"/>
  <c r="H17" i="3"/>
  <c r="G17" i="3"/>
  <c r="J16" i="3"/>
  <c r="H16" i="3"/>
  <c r="G16" i="3"/>
  <c r="I15" i="3"/>
  <c r="H15" i="3"/>
  <c r="F15" i="3"/>
  <c r="E15" i="3"/>
  <c r="G14" i="3"/>
  <c r="F13" i="3"/>
  <c r="E13" i="3"/>
  <c r="J12" i="3"/>
  <c r="G12" i="3"/>
  <c r="H11" i="3"/>
  <c r="G11" i="3"/>
  <c r="J10" i="3"/>
  <c r="H10" i="3"/>
  <c r="G10" i="3"/>
  <c r="J9" i="3"/>
  <c r="H9" i="3"/>
  <c r="G9" i="3"/>
  <c r="H8" i="3"/>
  <c r="G8" i="3"/>
  <c r="J7" i="3"/>
  <c r="H7" i="3"/>
  <c r="G7" i="3"/>
  <c r="J6" i="3"/>
  <c r="H6" i="3"/>
  <c r="G6" i="3"/>
  <c r="I5" i="3"/>
  <c r="F5" i="3"/>
  <c r="E5" i="3"/>
  <c r="F58" i="3" l="1"/>
  <c r="E58" i="3"/>
  <c r="H58" i="3" s="1"/>
  <c r="I58" i="3"/>
  <c r="J58" i="3" s="1"/>
  <c r="J26" i="3"/>
  <c r="J46" i="3"/>
  <c r="G19" i="3"/>
  <c r="G46" i="3"/>
  <c r="G33" i="3"/>
  <c r="I47" i="3"/>
  <c r="J47" i="3" s="1"/>
  <c r="G15" i="3"/>
  <c r="J15" i="3"/>
  <c r="H5" i="3"/>
  <c r="G5" i="3"/>
  <c r="J14" i="3"/>
  <c r="I13" i="3"/>
  <c r="J13" i="3" s="1"/>
  <c r="J31" i="3"/>
  <c r="J52" i="3"/>
  <c r="J5" i="3"/>
  <c r="J19" i="3"/>
  <c r="J40" i="3"/>
  <c r="J43" i="3"/>
  <c r="J54" i="3"/>
  <c r="J56" i="3"/>
  <c r="G13" i="3"/>
  <c r="G58" i="3" s="1"/>
  <c r="J33" i="3"/>
  <c r="C13" i="1"/>
  <c r="F6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4" i="1"/>
  <c r="F35" i="1"/>
  <c r="F5" i="1"/>
  <c r="B36" i="1"/>
  <c r="C27" i="1"/>
  <c r="C36" i="1" s="1"/>
  <c r="D36" i="1" s="1"/>
  <c r="B27" i="1"/>
  <c r="D13" i="1"/>
  <c r="E13" i="1"/>
  <c r="B13" i="1"/>
  <c r="D7" i="1"/>
  <c r="C7" i="1"/>
  <c r="E7" i="1"/>
  <c r="F7" i="1" s="1"/>
  <c r="B7" i="1"/>
  <c r="D27" i="1" l="1"/>
  <c r="E27" i="1"/>
  <c r="F27" i="1" l="1"/>
  <c r="E36" i="1"/>
  <c r="F36" i="1" s="1"/>
  <c r="D17" i="1" l="1"/>
  <c r="D6" i="1"/>
  <c r="D8" i="1"/>
  <c r="D10" i="1"/>
  <c r="D11" i="1"/>
  <c r="D12" i="1"/>
  <c r="D14" i="1"/>
  <c r="D15" i="1"/>
  <c r="D16" i="1"/>
  <c r="D19" i="1"/>
  <c r="D20" i="1"/>
  <c r="D22" i="1"/>
  <c r="D23" i="1"/>
  <c r="D24" i="1"/>
  <c r="D26" i="1"/>
  <c r="D28" i="1"/>
  <c r="D29" i="1"/>
  <c r="D30" i="1"/>
  <c r="D31" i="1"/>
  <c r="D32" i="1"/>
  <c r="D33" i="1"/>
  <c r="D5" i="1"/>
</calcChain>
</file>

<file path=xl/sharedStrings.xml><?xml version="1.0" encoding="utf-8"?>
<sst xmlns="http://schemas.openxmlformats.org/spreadsheetml/2006/main" count="197" uniqueCount="117">
  <si>
    <t>Наименование кода классификации доходов бюджетов</t>
  </si>
  <si>
    <t>Налог на доходы физических лиц</t>
  </si>
  <si>
    <t>Акцизы</t>
  </si>
  <si>
    <t>Налоги на совокупный доход</t>
  </si>
  <si>
    <t>Налог на упрощенный доход</t>
  </si>
  <si>
    <t>Единый налог на вмененный доход</t>
  </si>
  <si>
    <t>Единый сельскохозяйственный налог</t>
  </si>
  <si>
    <t>Налог, взимаемый в виде стоимости патента</t>
  </si>
  <si>
    <t>Государственная пошлина</t>
  </si>
  <si>
    <t>Доходы от использования имущества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</si>
  <si>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</si>
  <si>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</si>
  <si>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Аренда имущества</t>
  </si>
  <si>
    <t>Доходы от перечисления части прибыли МУП</t>
  </si>
  <si>
    <t>Прочие доходы от использования имущества</t>
  </si>
  <si>
    <t>Плата за негативное воздействие на окружающую среду</t>
  </si>
  <si>
    <t xml:space="preserve">Прочие доходы от оказания платных услуг </t>
  </si>
  <si>
    <t>Прочие доходы от компенсации затрат</t>
  </si>
  <si>
    <t>Доходы от реализации имущества</t>
  </si>
  <si>
    <t>Доходы от продажи земельных участков</t>
  </si>
  <si>
    <t>Штрафы</t>
  </si>
  <si>
    <t>Невыясненные поступления</t>
  </si>
  <si>
    <t>Прочие неналоговые доходы</t>
  </si>
  <si>
    <t>Итого налоговых и неналоговых доходов</t>
  </si>
  <si>
    <t>Безвозмездные поступления</t>
  </si>
  <si>
    <t>Дотации на выравнивание бюджетной обеспеченности</t>
  </si>
  <si>
    <t xml:space="preserve">Субсидии бюджетам субъектов РФ муниципальных образований                   </t>
  </si>
  <si>
    <t xml:space="preserve">Субвенции бюджетам субъектов РФ и муниципальных образований                   </t>
  </si>
  <si>
    <t>Иные межбюджетные трансферты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</si>
  <si>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</si>
  <si>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бюджета от возврата прочих остатков субсидий, субвенций и иных межбюджетных трансфертов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</si>
  <si>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</si>
  <si>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 0</t>
  </si>
  <si>
    <t>0 </t>
  </si>
  <si>
    <t>Утвержденные бюджетные назначения  на 2022 год</t>
  </si>
  <si>
    <t>Фактическое исполнение на 01.10.2022 г.</t>
  </si>
  <si>
    <t>% исполнения годового плана по состоянию на 01.10.2022 года</t>
  </si>
  <si>
    <t>Фактическое исполнение по состоянию на 01.10.2021 года, тыс.руб.</t>
  </si>
  <si>
    <t>Темпы роста
к соответствующему периоду прошлого года, %</t>
  </si>
  <si>
    <t>Всего доходов</t>
  </si>
  <si>
    <t>Сведения об исполнении доходов районного бюджета за 9 мес. 2022 года в сравнении с запланированными значениями на соответствующий финансовый год и с соответствующим периодом прошлого года</t>
  </si>
  <si>
    <t>тыс.руб.</t>
  </si>
  <si>
    <t>Cведения об исполнении районного бюджета Корочанского района по разделам и подразделам классификации расходов бюджета за                        9 месяцев 2022 года в сравнении с запланированными значениями на соответствующий финансовый год и с соответствующим периодом прошлого года</t>
  </si>
  <si>
    <t xml:space="preserve">                                                                                                                                                         (тыс. рублей)</t>
  </si>
  <si>
    <t>Раз-дел</t>
  </si>
  <si>
    <t>подраздел</t>
  </si>
  <si>
    <t>Наименование показателей</t>
  </si>
  <si>
    <t>Утверждено на 1.10.2022 год</t>
  </si>
  <si>
    <t xml:space="preserve">Исполнено на 1.10.2022 </t>
  </si>
  <si>
    <t>Отклонение (+,-) от годового плана</t>
  </si>
  <si>
    <t>Процент исполнения к годовым назначениям (%)</t>
  </si>
  <si>
    <t>Темп роста 2022 года к 2021 году (%)</t>
  </si>
  <si>
    <t>01</t>
  </si>
  <si>
    <t>00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</si>
  <si>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</si>
  <si>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</si>
  <si>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</si>
  <si>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</si>
  <si>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</si>
  <si>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</si>
  <si>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</si>
  <si>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</si>
  <si>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</si>
  <si>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</si>
  <si>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</si>
  <si>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</si>
  <si>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</si>
  <si>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</si>
  <si>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</si>
  <si>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</si>
  <si>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</si>
  <si>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</si>
  <si>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</si>
  <si>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</si>
  <si>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</si>
  <si>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</si>
  <si>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</si>
  <si>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</si>
  <si>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</si>
  <si>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</si>
  <si>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</si>
  <si>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</si>
  <si>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</si>
  <si>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</si>
  <si>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</si>
  <si>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</si>
  <si>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</si>
  <si>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</si>
  <si>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</si>
  <si>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</si>
  <si>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</si>
  <si>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</si>
  <si>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</si>
  <si>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</si>
  <si>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</si>
  <si>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</si>
  <si>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</si>
  <si>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</si>
  <si>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</si>
  <si>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</si>
  <si>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</si>
  <si>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</si>
  <si>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</si>
  <si>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</si>
  <si>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</si>
  <si>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</si>
  <si>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</si>
  <si>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</si>
  <si>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</si>
  <si>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</si>
  <si>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</si>
  <si>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</si>
  <si>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</si>
  <si>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</si>
  <si>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</si>
  <si>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Водное хозяйство</t>
  </si>
  <si>
    <t>Амбулаторная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</si>
</sst>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2" fontId="3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RowHeight="14.4" x14ac:dyDescent="0.3"/>
  <cols>
    <col min="1" max="1" width="44.6640625" customWidth="1"/>
    <col min="2" max="2" width="16.6640625" customWidth="1"/>
    <col min="3" max="3" width="14.88671875" customWidth="1"/>
    <col min="4" max="4" width="14.33203125" customWidth="1"/>
    <col min="5" max="5" width="14.5546875" customWidth="1"/>
    <col min="6" max="6" width="14" customWidth="1"/>
  </cols>
  <sheetData>
    <row r="1" spans="1:6" ht="57.75" customHeight="1" x14ac:dyDescent="0.3">
      <c r="A1" s="35" t="s">
        <v>40</v>
      </c>
      <c r="B1" s="35"/>
      <c r="C1" s="35"/>
      <c r="D1" s="35"/>
      <c r="E1" s="35"/>
      <c r="F1" s="35"/>
    </row>
    <row r="2" spans="1:6" x14ac:dyDescent="0.3">
      <c r="A2" s="36" t="s">
        <v>41</v>
      </c>
      <c r="B2" s="36"/>
      <c r="C2" s="36"/>
      <c r="D2" s="36"/>
      <c r="E2" s="36"/>
      <c r="F2" s="36"/>
    </row>
    <row r="3" spans="1:6" ht="129" customHeight="1" x14ac:dyDescent="0.3">
      <c r="A3" s="1" t="s">
        <v>0</v>
      </c>
      <c r="B3" s="1" t="s">
        <v>34</v>
      </c>
      <c r="C3" s="1" t="s">
        <v>35</v>
      </c>
      <c r="D3" s="19" t="s">
        <v>36</v>
      </c>
      <c r="E3" s="20" t="s">
        <v>37</v>
      </c>
      <c r="F3" s="21" t="s">
        <v>38</v>
      </c>
    </row>
    <row r="4" spans="1:6" ht="12" customHeight="1" x14ac:dyDescent="0.3">
      <c r="A4" s="16">
        <v>2</v>
      </c>
      <c r="B4" s="17">
        <v>3</v>
      </c>
      <c r="C4" s="17">
        <v>4</v>
      </c>
      <c r="D4" s="17">
        <v>5</v>
      </c>
      <c r="E4" s="17">
        <v>6</v>
      </c>
      <c r="F4" s="17">
        <v>7</v>
      </c>
    </row>
    <row r="5" spans="1:6" ht="17.399999999999999" x14ac:dyDescent="0.3">
      <c r="A5" s="7" t="s">
        <v>1</v>
      </c>
      <c r="B5" s="4">
        <v>571606</v>
      </c>
      <c r="C5" s="4">
        <v>432924</v>
      </c>
      <c r="D5" s="14">
        <f>C5/B5*100</f>
        <v>75.738183294087193</v>
      </c>
      <c r="E5" s="4">
        <v>362942</v>
      </c>
      <c r="F5" s="14">
        <f>C5/E5*100</f>
        <v>119.28186872833675</v>
      </c>
    </row>
    <row r="6" spans="1:6" ht="17.399999999999999" x14ac:dyDescent="0.3">
      <c r="A6" s="7" t="s">
        <v>2</v>
      </c>
      <c r="B6" s="4">
        <v>24323</v>
      </c>
      <c r="C6" s="4">
        <v>20897</v>
      </c>
      <c r="D6" s="14">
        <f t="shared" ref="D6:D36" si="0">C6/B6*100</f>
        <v>85.914566459729471</v>
      </c>
      <c r="E6" s="4">
        <v>17317</v>
      </c>
      <c r="F6" s="14">
        <f t="shared" ref="F6:F36" si="1">C6/E6*100</f>
        <v>120.67332678870474</v>
      </c>
    </row>
    <row r="7" spans="1:6" ht="17.399999999999999" x14ac:dyDescent="0.3">
      <c r="A7" s="7" t="s">
        <v>3</v>
      </c>
      <c r="B7" s="4">
        <f>B8+B9+B10+B11</f>
        <v>21401</v>
      </c>
      <c r="C7" s="4">
        <f t="shared" ref="C7:E7" si="2">C8+C9+C10+C11</f>
        <v>21078</v>
      </c>
      <c r="D7" s="14">
        <f t="shared" si="0"/>
        <v>98.490724732489127</v>
      </c>
      <c r="E7" s="4">
        <f t="shared" si="2"/>
        <v>14736</v>
      </c>
      <c r="F7" s="4">
        <f t="shared" si="1"/>
        <v>143.03745928338762</v>
      </c>
    </row>
    <row r="8" spans="1:6" ht="18" x14ac:dyDescent="0.3">
      <c r="A8" s="8" t="s">
        <v>4</v>
      </c>
      <c r="B8" s="5">
        <v>6124</v>
      </c>
      <c r="C8" s="5">
        <v>6049</v>
      </c>
      <c r="D8" s="14">
        <f t="shared" si="0"/>
        <v>98.775310254735473</v>
      </c>
      <c r="E8" s="5">
        <v>0</v>
      </c>
      <c r="F8" s="4">
        <v>0</v>
      </c>
    </row>
    <row r="9" spans="1:6" ht="21.75" customHeight="1" x14ac:dyDescent="0.3">
      <c r="A9" s="9" t="s">
        <v>5</v>
      </c>
      <c r="B9" s="6">
        <v>0</v>
      </c>
      <c r="C9" s="6">
        <v>56</v>
      </c>
      <c r="D9" s="4">
        <v>0</v>
      </c>
      <c r="E9" s="6">
        <v>2541</v>
      </c>
      <c r="F9" s="14">
        <f t="shared" si="1"/>
        <v>2.2038567493112948</v>
      </c>
    </row>
    <row r="10" spans="1:6" ht="21.75" customHeight="1" x14ac:dyDescent="0.3">
      <c r="A10" s="9" t="s">
        <v>6</v>
      </c>
      <c r="B10" s="5">
        <v>8591</v>
      </c>
      <c r="C10" s="5">
        <v>11224</v>
      </c>
      <c r="D10" s="14">
        <f t="shared" si="0"/>
        <v>130.64835292748225</v>
      </c>
      <c r="E10" s="5">
        <v>7966</v>
      </c>
      <c r="F10" s="14">
        <f t="shared" si="1"/>
        <v>140.89881998493598</v>
      </c>
    </row>
    <row r="11" spans="1:6" ht="21.75" customHeight="1" x14ac:dyDescent="0.3">
      <c r="A11" s="9" t="s">
        <v>7</v>
      </c>
      <c r="B11" s="5">
        <v>6686</v>
      </c>
      <c r="C11" s="5">
        <v>3749</v>
      </c>
      <c r="D11" s="14">
        <f t="shared" si="0"/>
        <v>56.07239006880048</v>
      </c>
      <c r="E11" s="5">
        <v>4229</v>
      </c>
      <c r="F11" s="14">
        <f t="shared" si="1"/>
        <v>88.649799006857407</v>
      </c>
    </row>
    <row r="12" spans="1:6" ht="21.75" customHeight="1" x14ac:dyDescent="0.3">
      <c r="A12" s="7" t="s">
        <v>8</v>
      </c>
      <c r="B12" s="4">
        <v>4597</v>
      </c>
      <c r="C12" s="4">
        <v>4008</v>
      </c>
      <c r="D12" s="14">
        <f t="shared" si="0"/>
        <v>87.187296062649551</v>
      </c>
      <c r="E12" s="4">
        <v>3371</v>
      </c>
      <c r="F12" s="14">
        <f t="shared" si="1"/>
        <v>118.89646989024027</v>
      </c>
    </row>
    <row r="13" spans="1:6" ht="21.75" customHeight="1" x14ac:dyDescent="0.3">
      <c r="A13" s="10" t="s">
        <v>9</v>
      </c>
      <c r="B13" s="4">
        <f>B14+B15+B16+B17+B18</f>
        <v>27206</v>
      </c>
      <c r="C13" s="4">
        <f>C14+C15+C16+C17+C18</f>
        <v>14552</v>
      </c>
      <c r="D13" s="14">
        <f t="shared" si="0"/>
        <v>53.488201132103207</v>
      </c>
      <c r="E13" s="4">
        <f t="shared" ref="E13" si="3">E14+E15+E16+E17+E18</f>
        <v>14114</v>
      </c>
      <c r="F13" s="14">
        <f t="shared" si="1"/>
        <v>103.10330168626895</v>
      </c>
    </row>
    <row r="14" spans="1:6" ht="21.75" customHeight="1" x14ac:dyDescent="0.3">
      <c r="A14" s="9" t="s">
        <v>10</v>
      </c>
      <c r="B14" s="5">
        <v>24018</v>
      </c>
      <c r="C14" s="5">
        <v>11634</v>
      </c>
      <c r="D14" s="15">
        <f t="shared" si="0"/>
        <v>48.438670996752435</v>
      </c>
      <c r="E14" s="5">
        <v>11844</v>
      </c>
      <c r="F14" s="14">
        <f t="shared" si="1"/>
        <v>98.226950354609926</v>
      </c>
    </row>
    <row r="15" spans="1:6" ht="21.75" customHeight="1" x14ac:dyDescent="0.3">
      <c r="A15" s="9" t="s">
        <v>11</v>
      </c>
      <c r="B15" s="5">
        <v>1975</v>
      </c>
      <c r="C15" s="5">
        <v>1663</v>
      </c>
      <c r="D15" s="15">
        <f t="shared" si="0"/>
        <v>84.202531645569621</v>
      </c>
      <c r="E15" s="6">
        <v>1234</v>
      </c>
      <c r="F15" s="14">
        <f t="shared" si="1"/>
        <v>134.76499189627228</v>
      </c>
    </row>
    <row r="16" spans="1:6" ht="18" x14ac:dyDescent="0.3">
      <c r="A16" s="8" t="s">
        <v>12</v>
      </c>
      <c r="B16" s="5">
        <v>1210</v>
      </c>
      <c r="C16" s="5">
        <v>1151</v>
      </c>
      <c r="D16" s="15">
        <f t="shared" si="0"/>
        <v>95.123966942148769</v>
      </c>
      <c r="E16" s="5">
        <v>983</v>
      </c>
      <c r="F16" s="14">
        <f t="shared" si="1"/>
        <v>117.09053916581892</v>
      </c>
    </row>
    <row r="17" spans="1:6" ht="31.2" x14ac:dyDescent="0.3">
      <c r="A17" s="9" t="s">
        <v>13</v>
      </c>
      <c r="B17" s="6">
        <v>3</v>
      </c>
      <c r="C17" s="6">
        <v>3</v>
      </c>
      <c r="D17" s="5">
        <f>C17/B17*100</f>
        <v>100</v>
      </c>
      <c r="E17" s="6">
        <v>16</v>
      </c>
      <c r="F17" s="14">
        <f t="shared" si="1"/>
        <v>18.75</v>
      </c>
    </row>
    <row r="18" spans="1:6" ht="18" x14ac:dyDescent="0.3">
      <c r="A18" s="11" t="s">
        <v>14</v>
      </c>
      <c r="B18" s="6">
        <v>0</v>
      </c>
      <c r="C18" s="6">
        <v>101</v>
      </c>
      <c r="D18" s="5">
        <v>0</v>
      </c>
      <c r="E18" s="6">
        <v>37</v>
      </c>
      <c r="F18" s="4">
        <f t="shared" si="1"/>
        <v>272.97297297297297</v>
      </c>
    </row>
    <row r="19" spans="1:6" ht="31.2" x14ac:dyDescent="0.3">
      <c r="A19" s="10" t="s">
        <v>15</v>
      </c>
      <c r="B19" s="4">
        <v>1820</v>
      </c>
      <c r="C19" s="4">
        <v>1707</v>
      </c>
      <c r="D19" s="14">
        <f t="shared" si="0"/>
        <v>93.791208791208788</v>
      </c>
      <c r="E19" s="4">
        <v>1050</v>
      </c>
      <c r="F19" s="14">
        <f t="shared" si="1"/>
        <v>162.57142857142856</v>
      </c>
    </row>
    <row r="20" spans="1:6" ht="31.2" x14ac:dyDescent="0.3">
      <c r="A20" s="10" t="s">
        <v>16</v>
      </c>
      <c r="B20" s="4">
        <v>1551</v>
      </c>
      <c r="C20" s="4">
        <v>1158</v>
      </c>
      <c r="D20" s="14">
        <f t="shared" si="0"/>
        <v>74.661508704061902</v>
      </c>
      <c r="E20" s="4">
        <v>1150</v>
      </c>
      <c r="F20" s="14">
        <f t="shared" si="1"/>
        <v>100.69565217391305</v>
      </c>
    </row>
    <row r="21" spans="1:6" ht="17.399999999999999" x14ac:dyDescent="0.3">
      <c r="A21" s="10" t="s">
        <v>17</v>
      </c>
      <c r="B21" s="2">
        <v>0</v>
      </c>
      <c r="C21" s="2">
        <v>588</v>
      </c>
      <c r="D21" s="4">
        <v>0</v>
      </c>
      <c r="E21" s="2">
        <v>408</v>
      </c>
      <c r="F21" s="14">
        <f t="shared" si="1"/>
        <v>144.11764705882354</v>
      </c>
    </row>
    <row r="22" spans="1:6" ht="17.399999999999999" x14ac:dyDescent="0.3">
      <c r="A22" s="10" t="s">
        <v>18</v>
      </c>
      <c r="B22" s="2">
        <v>200</v>
      </c>
      <c r="C22" s="2"/>
      <c r="D22" s="4">
        <f t="shared" si="0"/>
        <v>0</v>
      </c>
      <c r="E22" s="2">
        <v>50</v>
      </c>
      <c r="F22" s="4">
        <f t="shared" si="1"/>
        <v>0</v>
      </c>
    </row>
    <row r="23" spans="1:6" ht="17.399999999999999" x14ac:dyDescent="0.3">
      <c r="A23" s="10" t="s">
        <v>19</v>
      </c>
      <c r="B23" s="4">
        <v>3000</v>
      </c>
      <c r="C23" s="4">
        <v>3201</v>
      </c>
      <c r="D23" s="14">
        <f t="shared" si="0"/>
        <v>106.69999999999999</v>
      </c>
      <c r="E23" s="4">
        <v>2879</v>
      </c>
      <c r="F23" s="14">
        <f t="shared" si="1"/>
        <v>111.18443904133379</v>
      </c>
    </row>
    <row r="24" spans="1:6" ht="17.399999999999999" x14ac:dyDescent="0.3">
      <c r="A24" s="10" t="s">
        <v>20</v>
      </c>
      <c r="B24" s="4">
        <v>1281</v>
      </c>
      <c r="C24" s="2">
        <v>798</v>
      </c>
      <c r="D24" s="14">
        <f t="shared" si="0"/>
        <v>62.295081967213115</v>
      </c>
      <c r="E24" s="2">
        <v>941</v>
      </c>
      <c r="F24" s="14">
        <f t="shared" si="1"/>
        <v>84.803400637619546</v>
      </c>
    </row>
    <row r="25" spans="1:6" ht="17.399999999999999" x14ac:dyDescent="0.3">
      <c r="A25" s="10" t="s">
        <v>21</v>
      </c>
      <c r="B25" s="3">
        <v>0</v>
      </c>
      <c r="C25" s="3">
        <v>-118</v>
      </c>
      <c r="D25" s="4">
        <v>0</v>
      </c>
      <c r="E25" s="3">
        <v>-28</v>
      </c>
      <c r="F25" s="14">
        <f t="shared" si="1"/>
        <v>421.42857142857144</v>
      </c>
    </row>
    <row r="26" spans="1:6" ht="17.399999999999999" x14ac:dyDescent="0.3">
      <c r="A26" s="7" t="s">
        <v>22</v>
      </c>
      <c r="B26" s="2">
        <v>10</v>
      </c>
      <c r="C26" s="2">
        <v>0</v>
      </c>
      <c r="D26" s="4">
        <f t="shared" si="0"/>
        <v>0</v>
      </c>
      <c r="E26" s="2">
        <v>11</v>
      </c>
      <c r="F26" s="4">
        <f t="shared" si="1"/>
        <v>0</v>
      </c>
    </row>
    <row r="27" spans="1:6" ht="17.399999999999999" x14ac:dyDescent="0.3">
      <c r="A27" s="7" t="s">
        <v>23</v>
      </c>
      <c r="B27" s="4">
        <f>B5+B6+B7+B12+B13+B19+B20+B21+B22+B23+B24+B25+B26</f>
        <v>656995</v>
      </c>
      <c r="C27" s="4">
        <f t="shared" ref="C27:E27" si="4">C5+C6+C7+C12+C13+C19+C20+C21+C22+C23+C24+C25+C26</f>
        <v>500793</v>
      </c>
      <c r="D27" s="14">
        <f t="shared" si="0"/>
        <v>76.224781010509986</v>
      </c>
      <c r="E27" s="4">
        <f t="shared" si="4"/>
        <v>418941</v>
      </c>
      <c r="F27" s="4">
        <f t="shared" si="1"/>
        <v>119.53783468316541</v>
      </c>
    </row>
    <row r="28" spans="1:6" ht="17.399999999999999" x14ac:dyDescent="0.3">
      <c r="A28" s="7" t="s">
        <v>24</v>
      </c>
      <c r="B28" s="4">
        <v>2085351</v>
      </c>
      <c r="C28" s="2">
        <v>1365016</v>
      </c>
      <c r="D28" s="14">
        <f t="shared" si="0"/>
        <v>65.457373842580935</v>
      </c>
      <c r="E28" s="2">
        <v>971265</v>
      </c>
      <c r="F28" s="14">
        <f t="shared" si="1"/>
        <v>140.54001739998867</v>
      </c>
    </row>
    <row r="29" spans="1:6" ht="31.2" x14ac:dyDescent="0.3">
      <c r="A29" s="12" t="s">
        <v>25</v>
      </c>
      <c r="B29" s="5">
        <v>335009</v>
      </c>
      <c r="C29" s="5">
        <v>255076</v>
      </c>
      <c r="D29" s="15">
        <f t="shared" si="0"/>
        <v>76.140043998817944</v>
      </c>
      <c r="E29" s="5">
        <v>171037</v>
      </c>
      <c r="F29" s="14">
        <f t="shared" si="1"/>
        <v>149.134982489169</v>
      </c>
    </row>
    <row r="30" spans="1:6" ht="31.2" x14ac:dyDescent="0.3">
      <c r="A30" s="12" t="s">
        <v>26</v>
      </c>
      <c r="B30" s="5">
        <v>493612</v>
      </c>
      <c r="C30" s="5">
        <v>255974</v>
      </c>
      <c r="D30" s="15">
        <f t="shared" si="0"/>
        <v>51.857329238349145</v>
      </c>
      <c r="E30" s="5">
        <v>82722</v>
      </c>
      <c r="F30" s="14">
        <f t="shared" si="1"/>
        <v>309.43884335485114</v>
      </c>
    </row>
    <row r="31" spans="1:6" ht="31.2" x14ac:dyDescent="0.3">
      <c r="A31" s="12" t="s">
        <v>27</v>
      </c>
      <c r="B31" s="5">
        <v>980184</v>
      </c>
      <c r="C31" s="5">
        <v>655555</v>
      </c>
      <c r="D31" s="15">
        <f t="shared" si="0"/>
        <v>66.880810133607568</v>
      </c>
      <c r="E31" s="5">
        <v>639992</v>
      </c>
      <c r="F31" s="14">
        <f t="shared" si="1"/>
        <v>102.43174914686432</v>
      </c>
    </row>
    <row r="32" spans="1:6" ht="18" x14ac:dyDescent="0.3">
      <c r="A32" s="12" t="s">
        <v>28</v>
      </c>
      <c r="B32" s="5">
        <v>275620</v>
      </c>
      <c r="C32" s="5">
        <v>198541</v>
      </c>
      <c r="D32" s="5">
        <f t="shared" si="0"/>
        <v>72.034322618097377</v>
      </c>
      <c r="E32" s="5">
        <v>79193</v>
      </c>
      <c r="F32" s="14">
        <f t="shared" si="1"/>
        <v>250.70523909941534</v>
      </c>
    </row>
    <row r="33" spans="1:6" ht="46.8" x14ac:dyDescent="0.3">
      <c r="A33" s="12" t="s">
        <v>29</v>
      </c>
      <c r="B33" s="6">
        <v>926</v>
      </c>
      <c r="C33" s="6">
        <v>926</v>
      </c>
      <c r="D33" s="5">
        <f t="shared" si="0"/>
        <v>100</v>
      </c>
      <c r="E33" s="6">
        <v>0</v>
      </c>
      <c r="F33" s="4">
        <v>0</v>
      </c>
    </row>
    <row r="34" spans="1:6" ht="46.8" x14ac:dyDescent="0.3">
      <c r="A34" s="12" t="s">
        <v>30</v>
      </c>
      <c r="B34" s="6" t="s">
        <v>33</v>
      </c>
      <c r="C34" s="6">
        <v>1</v>
      </c>
      <c r="D34" s="5">
        <v>0</v>
      </c>
      <c r="E34" s="6">
        <v>97</v>
      </c>
      <c r="F34" s="4">
        <f t="shared" si="1"/>
        <v>1.0309278350515463</v>
      </c>
    </row>
    <row r="35" spans="1:6" ht="62.4" x14ac:dyDescent="0.3">
      <c r="A35" s="12" t="s">
        <v>31</v>
      </c>
      <c r="B35" s="6" t="s">
        <v>32</v>
      </c>
      <c r="C35" s="5">
        <v>-1057</v>
      </c>
      <c r="D35" s="5">
        <v>0</v>
      </c>
      <c r="E35" s="5">
        <v>-1775</v>
      </c>
      <c r="F35" s="14">
        <f t="shared" si="1"/>
        <v>59.549295774647895</v>
      </c>
    </row>
    <row r="36" spans="1:6" ht="17.399999999999999" x14ac:dyDescent="0.3">
      <c r="A36" s="13" t="s">
        <v>39</v>
      </c>
      <c r="B36" s="18">
        <f>B27+B28</f>
        <v>2742346</v>
      </c>
      <c r="C36" s="18">
        <f t="shared" ref="C36:E36" si="5">C27+C28</f>
        <v>1865809</v>
      </c>
      <c r="D36" s="4">
        <f t="shared" si="0"/>
        <v>68.036965430328635</v>
      </c>
      <c r="E36" s="18">
        <f t="shared" si="5"/>
        <v>1390206</v>
      </c>
      <c r="F36" s="14">
        <f t="shared" si="1"/>
        <v>134.21097305003718</v>
      </c>
    </row>
  </sheetData>
  <mergeCells count="2">
    <mergeCell ref="A1:F1"/>
    <mergeCell ref="A2:F2"/>
  </mergeCells>
  <pageMargins left="0.78740157480314965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tabSelected="1" zoomScale="60" zoomScaleNormal="60" workbookViewId="0">
      <selection activeCell="D7" sqref="D7"/>
    </sheetView>
  </sheetViews>
  <sheetFormatPr defaultRowHeight="14.4" x14ac:dyDescent="0.3"/>
  <cols>
    <col min="1" max="1" width="3.6640625" customWidth="1"/>
    <col min="2" max="2" width="7.6640625" customWidth="1"/>
    <col min="4" max="4" width="65" customWidth="1"/>
    <col min="5" max="5" width="17.44140625" customWidth="1"/>
    <col min="6" max="6" width="16.5546875" customWidth="1"/>
    <col min="7" max="7" width="16.33203125" hidden="1" customWidth="1"/>
    <col min="8" max="8" width="17.6640625" customWidth="1"/>
    <col min="9" max="9" width="16.33203125" customWidth="1"/>
    <col min="10" max="10" width="17.6640625" customWidth="1"/>
  </cols>
  <sheetData>
    <row r="1" spans="2:10" ht="76.8" customHeight="1" x14ac:dyDescent="0.3">
      <c r="B1" s="37" t="s">
        <v>42</v>
      </c>
      <c r="C1" s="37"/>
      <c r="D1" s="37"/>
      <c r="E1" s="37"/>
      <c r="F1" s="37"/>
      <c r="G1" s="37"/>
      <c r="H1" s="37"/>
      <c r="I1" s="37"/>
      <c r="J1" s="37"/>
    </row>
    <row r="2" spans="2:10" ht="17.399999999999999" x14ac:dyDescent="0.3">
      <c r="B2" s="38" t="s">
        <v>43</v>
      </c>
      <c r="C2" s="38"/>
      <c r="D2" s="38"/>
      <c r="E2" s="38"/>
      <c r="F2" s="38"/>
      <c r="G2" s="38"/>
      <c r="H2" s="38"/>
    </row>
    <row r="3" spans="2:10" ht="82.8" customHeight="1" x14ac:dyDescent="0.3">
      <c r="B3" s="22" t="s">
        <v>44</v>
      </c>
      <c r="C3" s="22" t="s">
        <v>45</v>
      </c>
      <c r="D3" s="22" t="s">
        <v>46</v>
      </c>
      <c r="E3" s="22" t="s">
        <v>47</v>
      </c>
      <c r="F3" s="22" t="s">
        <v>48</v>
      </c>
      <c r="G3" s="22" t="s">
        <v>49</v>
      </c>
      <c r="H3" s="22" t="s">
        <v>50</v>
      </c>
      <c r="I3" s="22" t="s">
        <v>48</v>
      </c>
      <c r="J3" s="22" t="s">
        <v>51</v>
      </c>
    </row>
    <row r="4" spans="2:10" ht="17.399999999999999" x14ac:dyDescent="0.3"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6</v>
      </c>
      <c r="J4" s="23">
        <v>7</v>
      </c>
    </row>
    <row r="5" spans="2:10" ht="17.399999999999999" x14ac:dyDescent="0.3">
      <c r="B5" s="24" t="s">
        <v>52</v>
      </c>
      <c r="C5" s="24" t="s">
        <v>53</v>
      </c>
      <c r="D5" s="25" t="s">
        <v>54</v>
      </c>
      <c r="E5" s="26">
        <f>E6+E7+E8+E9+E10+E11+E12</f>
        <v>198520</v>
      </c>
      <c r="F5" s="26">
        <f t="shared" ref="F5:G5" si="0">F6+F7+F8+F9+F10+F11+F12</f>
        <v>127007</v>
      </c>
      <c r="G5" s="26">
        <f t="shared" si="0"/>
        <v>71513</v>
      </c>
      <c r="H5" s="27">
        <f>F5/E5*100</f>
        <v>63.976929276647191</v>
      </c>
      <c r="I5" s="26">
        <f t="shared" ref="I5" si="1">I6+I7+I8+I9+I10+I11+I12</f>
        <v>130709</v>
      </c>
      <c r="J5" s="27">
        <f>F5/I5*100</f>
        <v>97.16775432449181</v>
      </c>
    </row>
    <row r="6" spans="2:10" ht="54" x14ac:dyDescent="0.35">
      <c r="B6" s="28" t="s">
        <v>52</v>
      </c>
      <c r="C6" s="28" t="s">
        <v>55</v>
      </c>
      <c r="D6" s="29" t="s">
        <v>56</v>
      </c>
      <c r="E6" s="30">
        <v>2068</v>
      </c>
      <c r="F6" s="30">
        <v>1333</v>
      </c>
      <c r="G6" s="30">
        <f>E6-F6</f>
        <v>735</v>
      </c>
      <c r="H6" s="31">
        <f t="shared" ref="H6:H58" si="2">F6/E6*100</f>
        <v>64.458413926499034</v>
      </c>
      <c r="I6" s="30">
        <v>1193</v>
      </c>
      <c r="J6" s="31">
        <f>F6/I6*100</f>
        <v>111.73512154233025</v>
      </c>
    </row>
    <row r="7" spans="2:10" ht="72" x14ac:dyDescent="0.35">
      <c r="B7" s="28" t="s">
        <v>52</v>
      </c>
      <c r="C7" s="28" t="s">
        <v>57</v>
      </c>
      <c r="D7" s="29" t="s">
        <v>58</v>
      </c>
      <c r="E7" s="30">
        <v>72527</v>
      </c>
      <c r="F7" s="30">
        <v>46902</v>
      </c>
      <c r="G7" s="30">
        <f t="shared" ref="G7:G12" si="3">E7-F7</f>
        <v>25625</v>
      </c>
      <c r="H7" s="31">
        <f t="shared" si="2"/>
        <v>64.668330414879975</v>
      </c>
      <c r="I7" s="30">
        <v>44650</v>
      </c>
      <c r="J7" s="31">
        <f t="shared" ref="J7:J58" si="4">F7/I7*100</f>
        <v>105.04367301231802</v>
      </c>
    </row>
    <row r="8" spans="2:10" ht="18" x14ac:dyDescent="0.35">
      <c r="B8" s="28" t="s">
        <v>52</v>
      </c>
      <c r="C8" s="28" t="s">
        <v>59</v>
      </c>
      <c r="D8" s="29" t="s">
        <v>60</v>
      </c>
      <c r="E8" s="30">
        <v>79</v>
      </c>
      <c r="F8" s="30">
        <v>0</v>
      </c>
      <c r="G8" s="30">
        <f t="shared" si="3"/>
        <v>79</v>
      </c>
      <c r="H8" s="31">
        <f t="shared" si="2"/>
        <v>0</v>
      </c>
      <c r="I8" s="30">
        <v>0</v>
      </c>
      <c r="J8" s="31">
        <v>0</v>
      </c>
    </row>
    <row r="9" spans="2:10" ht="54" x14ac:dyDescent="0.35">
      <c r="B9" s="28" t="s">
        <v>52</v>
      </c>
      <c r="C9" s="28" t="s">
        <v>61</v>
      </c>
      <c r="D9" s="29" t="s">
        <v>62</v>
      </c>
      <c r="E9" s="30">
        <v>22956</v>
      </c>
      <c r="F9" s="30">
        <v>16528</v>
      </c>
      <c r="G9" s="30">
        <f t="shared" si="3"/>
        <v>6428</v>
      </c>
      <c r="H9" s="31">
        <f t="shared" si="2"/>
        <v>71.998606028924911</v>
      </c>
      <c r="I9" s="30">
        <v>15128</v>
      </c>
      <c r="J9" s="31">
        <f t="shared" si="4"/>
        <v>109.25436277102062</v>
      </c>
    </row>
    <row r="10" spans="2:10" ht="18" x14ac:dyDescent="0.35">
      <c r="B10" s="28" t="s">
        <v>52</v>
      </c>
      <c r="C10" s="28" t="s">
        <v>63</v>
      </c>
      <c r="D10" s="29" t="s">
        <v>64</v>
      </c>
      <c r="E10" s="30">
        <v>2267</v>
      </c>
      <c r="F10" s="30">
        <v>1633</v>
      </c>
      <c r="G10" s="30">
        <f t="shared" si="3"/>
        <v>634</v>
      </c>
      <c r="H10" s="31">
        <f t="shared" si="2"/>
        <v>72.03352448169386</v>
      </c>
      <c r="I10" s="30">
        <v>1526</v>
      </c>
      <c r="J10" s="31">
        <f t="shared" si="4"/>
        <v>107.01179554390563</v>
      </c>
    </row>
    <row r="11" spans="2:10" ht="18" x14ac:dyDescent="0.35">
      <c r="B11" s="28" t="s">
        <v>52</v>
      </c>
      <c r="C11" s="28">
        <v>11</v>
      </c>
      <c r="D11" s="29" t="s">
        <v>65</v>
      </c>
      <c r="E11" s="30">
        <v>3394</v>
      </c>
      <c r="F11" s="30">
        <v>0</v>
      </c>
      <c r="G11" s="30">
        <f t="shared" si="3"/>
        <v>3394</v>
      </c>
      <c r="H11" s="31">
        <f t="shared" si="2"/>
        <v>0</v>
      </c>
      <c r="I11" s="30">
        <v>0</v>
      </c>
      <c r="J11" s="31">
        <v>0</v>
      </c>
    </row>
    <row r="12" spans="2:10" ht="18" x14ac:dyDescent="0.35">
      <c r="B12" s="28" t="s">
        <v>52</v>
      </c>
      <c r="C12" s="28">
        <v>13</v>
      </c>
      <c r="D12" s="29" t="s">
        <v>66</v>
      </c>
      <c r="E12" s="30">
        <v>95229</v>
      </c>
      <c r="F12" s="30">
        <v>60611</v>
      </c>
      <c r="G12" s="30">
        <f t="shared" si="3"/>
        <v>34618</v>
      </c>
      <c r="H12" s="31">
        <f>F12/E12*100</f>
        <v>63.647628348507283</v>
      </c>
      <c r="I12" s="30">
        <v>68212</v>
      </c>
      <c r="J12" s="31">
        <f t="shared" si="4"/>
        <v>88.856799390136629</v>
      </c>
    </row>
    <row r="13" spans="2:10" ht="17.399999999999999" customHeight="1" x14ac:dyDescent="0.3">
      <c r="B13" s="24" t="s">
        <v>67</v>
      </c>
      <c r="C13" s="24" t="s">
        <v>53</v>
      </c>
      <c r="D13" s="25" t="s">
        <v>68</v>
      </c>
      <c r="E13" s="26">
        <f>E14</f>
        <v>0</v>
      </c>
      <c r="F13" s="26">
        <f t="shared" ref="F13:I13" si="5">F14</f>
        <v>0</v>
      </c>
      <c r="G13" s="26">
        <f t="shared" si="5"/>
        <v>0</v>
      </c>
      <c r="H13" s="27">
        <v>0</v>
      </c>
      <c r="I13" s="26">
        <f t="shared" si="5"/>
        <v>2128</v>
      </c>
      <c r="J13" s="31">
        <f t="shared" si="4"/>
        <v>0</v>
      </c>
    </row>
    <row r="14" spans="2:10" ht="18" customHeight="1" x14ac:dyDescent="0.35">
      <c r="B14" s="28" t="s">
        <v>67</v>
      </c>
      <c r="C14" s="28" t="s">
        <v>55</v>
      </c>
      <c r="D14" s="29" t="s">
        <v>69</v>
      </c>
      <c r="E14" s="30">
        <v>0</v>
      </c>
      <c r="F14" s="30">
        <v>0</v>
      </c>
      <c r="G14" s="30">
        <f>E14-F14</f>
        <v>0</v>
      </c>
      <c r="H14" s="31">
        <v>0</v>
      </c>
      <c r="I14" s="30">
        <v>2128</v>
      </c>
      <c r="J14" s="31">
        <f t="shared" si="4"/>
        <v>0</v>
      </c>
    </row>
    <row r="15" spans="2:10" ht="34.799999999999997" x14ac:dyDescent="0.3">
      <c r="B15" s="24" t="s">
        <v>55</v>
      </c>
      <c r="C15" s="24" t="s">
        <v>53</v>
      </c>
      <c r="D15" s="25" t="s">
        <v>70</v>
      </c>
      <c r="E15" s="26">
        <f>E16+E17+E18</f>
        <v>18746</v>
      </c>
      <c r="F15" s="26">
        <f t="shared" ref="F15:G15" si="6">F16+F17+F18</f>
        <v>16182</v>
      </c>
      <c r="G15" s="26">
        <f t="shared" si="6"/>
        <v>2564</v>
      </c>
      <c r="H15" s="27">
        <f t="shared" si="2"/>
        <v>86.322415448629044</v>
      </c>
      <c r="I15" s="26">
        <f t="shared" ref="I15" si="7">I16+I17+I18</f>
        <v>5321</v>
      </c>
      <c r="J15" s="27">
        <f t="shared" si="4"/>
        <v>304.11576771283592</v>
      </c>
    </row>
    <row r="16" spans="2:10" ht="18" x14ac:dyDescent="0.35">
      <c r="B16" s="28" t="s">
        <v>55</v>
      </c>
      <c r="C16" s="28" t="s">
        <v>57</v>
      </c>
      <c r="D16" s="29" t="s">
        <v>71</v>
      </c>
      <c r="E16" s="30">
        <v>1669</v>
      </c>
      <c r="F16" s="30">
        <v>1323</v>
      </c>
      <c r="G16" s="30">
        <f>E16-F16</f>
        <v>346</v>
      </c>
      <c r="H16" s="31">
        <f t="shared" si="2"/>
        <v>79.269023367285797</v>
      </c>
      <c r="I16" s="30">
        <v>1243</v>
      </c>
      <c r="J16" s="31">
        <f t="shared" si="4"/>
        <v>106.43604183427193</v>
      </c>
    </row>
    <row r="17" spans="2:10" ht="54" x14ac:dyDescent="0.35">
      <c r="B17" s="28" t="s">
        <v>55</v>
      </c>
      <c r="C17" s="28" t="s">
        <v>72</v>
      </c>
      <c r="D17" s="29" t="s">
        <v>73</v>
      </c>
      <c r="E17" s="30">
        <v>8862</v>
      </c>
      <c r="F17" s="30">
        <v>6724</v>
      </c>
      <c r="G17" s="30">
        <f t="shared" ref="G17:G18" si="8">E17-F17</f>
        <v>2138</v>
      </c>
      <c r="H17" s="31">
        <f t="shared" si="2"/>
        <v>75.87452042428346</v>
      </c>
      <c r="I17" s="30">
        <v>0</v>
      </c>
      <c r="J17" s="31">
        <v>0</v>
      </c>
    </row>
    <row r="18" spans="2:10" ht="36" x14ac:dyDescent="0.35">
      <c r="B18" s="28" t="s">
        <v>55</v>
      </c>
      <c r="C18" s="28">
        <v>14</v>
      </c>
      <c r="D18" s="29" t="s">
        <v>74</v>
      </c>
      <c r="E18" s="30">
        <v>8215</v>
      </c>
      <c r="F18" s="30">
        <v>8135</v>
      </c>
      <c r="G18" s="30">
        <f t="shared" si="8"/>
        <v>80</v>
      </c>
      <c r="H18" s="31">
        <f t="shared" si="2"/>
        <v>99.026171637248936</v>
      </c>
      <c r="I18" s="30">
        <v>4078</v>
      </c>
      <c r="J18" s="31">
        <f t="shared" si="4"/>
        <v>199.48504168710153</v>
      </c>
    </row>
    <row r="19" spans="2:10" ht="17.399999999999999" x14ac:dyDescent="0.3">
      <c r="B19" s="24" t="s">
        <v>57</v>
      </c>
      <c r="C19" s="24" t="s">
        <v>53</v>
      </c>
      <c r="D19" s="25" t="s">
        <v>75</v>
      </c>
      <c r="E19" s="26">
        <f>E20+E22+E23+E24+E25</f>
        <v>277476</v>
      </c>
      <c r="F19" s="26">
        <f t="shared" ref="F19:G19" si="9">F20+F22+F23+F24+F25</f>
        <v>232969</v>
      </c>
      <c r="G19" s="26">
        <f t="shared" si="9"/>
        <v>44507</v>
      </c>
      <c r="H19" s="27">
        <f t="shared" si="2"/>
        <v>83.960054202886013</v>
      </c>
      <c r="I19" s="26">
        <f>I20+I22+I23+I24+I25+I21</f>
        <v>175501</v>
      </c>
      <c r="J19" s="27">
        <f t="shared" si="4"/>
        <v>132.74511256346116</v>
      </c>
    </row>
    <row r="20" spans="2:10" ht="18" x14ac:dyDescent="0.35">
      <c r="B20" s="28" t="s">
        <v>57</v>
      </c>
      <c r="C20" s="28" t="s">
        <v>52</v>
      </c>
      <c r="D20" s="29" t="s">
        <v>76</v>
      </c>
      <c r="E20" s="30">
        <v>1648</v>
      </c>
      <c r="F20" s="30">
        <v>0</v>
      </c>
      <c r="G20" s="30">
        <f>E20-F20</f>
        <v>1648</v>
      </c>
      <c r="H20" s="31">
        <f t="shared" si="2"/>
        <v>0</v>
      </c>
      <c r="I20" s="30">
        <v>0</v>
      </c>
      <c r="J20" s="31">
        <v>0</v>
      </c>
    </row>
    <row r="21" spans="2:10" ht="18" x14ac:dyDescent="0.35">
      <c r="B21" s="28" t="s">
        <v>57</v>
      </c>
      <c r="C21" s="28" t="s">
        <v>61</v>
      </c>
      <c r="D21" s="29" t="s">
        <v>115</v>
      </c>
      <c r="E21" s="30">
        <v>0</v>
      </c>
      <c r="F21" s="30">
        <v>0</v>
      </c>
      <c r="G21" s="30">
        <f>E21-F21</f>
        <v>0</v>
      </c>
      <c r="H21" s="31">
        <v>0</v>
      </c>
      <c r="I21" s="30">
        <v>10275</v>
      </c>
      <c r="J21" s="31">
        <f t="shared" si="4"/>
        <v>0</v>
      </c>
    </row>
    <row r="22" spans="2:10" ht="18" x14ac:dyDescent="0.35">
      <c r="B22" s="28" t="s">
        <v>57</v>
      </c>
      <c r="C22" s="28" t="s">
        <v>59</v>
      </c>
      <c r="D22" s="29" t="s">
        <v>77</v>
      </c>
      <c r="E22" s="30">
        <v>411</v>
      </c>
      <c r="F22" s="30">
        <v>411</v>
      </c>
      <c r="G22" s="30">
        <f t="shared" ref="G22:G25" si="10">E22-F22</f>
        <v>0</v>
      </c>
      <c r="H22" s="31">
        <f t="shared" si="2"/>
        <v>100</v>
      </c>
      <c r="I22" s="30">
        <v>0</v>
      </c>
      <c r="J22" s="31">
        <v>0</v>
      </c>
    </row>
    <row r="23" spans="2:10" ht="18" x14ac:dyDescent="0.35">
      <c r="B23" s="28" t="s">
        <v>57</v>
      </c>
      <c r="C23" s="28" t="s">
        <v>78</v>
      </c>
      <c r="D23" s="29" t="s">
        <v>79</v>
      </c>
      <c r="E23" s="30">
        <v>18563</v>
      </c>
      <c r="F23" s="30">
        <v>13718</v>
      </c>
      <c r="G23" s="30">
        <f t="shared" si="10"/>
        <v>4845</v>
      </c>
      <c r="H23" s="31">
        <f t="shared" si="2"/>
        <v>73.89969293756397</v>
      </c>
      <c r="I23" s="30">
        <v>11709</v>
      </c>
      <c r="J23" s="31">
        <f t="shared" si="4"/>
        <v>117.15774190793407</v>
      </c>
    </row>
    <row r="24" spans="2:10" ht="18" x14ac:dyDescent="0.35">
      <c r="B24" s="28" t="s">
        <v>57</v>
      </c>
      <c r="C24" s="28" t="s">
        <v>80</v>
      </c>
      <c r="D24" s="29" t="s">
        <v>81</v>
      </c>
      <c r="E24" s="30">
        <v>242144</v>
      </c>
      <c r="F24" s="30">
        <v>212456</v>
      </c>
      <c r="G24" s="30">
        <f t="shared" si="10"/>
        <v>29688</v>
      </c>
      <c r="H24" s="31">
        <f t="shared" si="2"/>
        <v>87.73952689308841</v>
      </c>
      <c r="I24" s="30">
        <v>149218</v>
      </c>
      <c r="J24" s="31">
        <f t="shared" si="4"/>
        <v>142.37960567759922</v>
      </c>
    </row>
    <row r="25" spans="2:10" ht="18" x14ac:dyDescent="0.35">
      <c r="B25" s="28" t="s">
        <v>57</v>
      </c>
      <c r="C25" s="28">
        <v>12</v>
      </c>
      <c r="D25" s="29" t="s">
        <v>82</v>
      </c>
      <c r="E25" s="30">
        <v>14710</v>
      </c>
      <c r="F25" s="30">
        <v>6384</v>
      </c>
      <c r="G25" s="30">
        <f t="shared" si="10"/>
        <v>8326</v>
      </c>
      <c r="H25" s="31">
        <f t="shared" si="2"/>
        <v>43.399048266485387</v>
      </c>
      <c r="I25" s="30">
        <v>4299</v>
      </c>
      <c r="J25" s="31">
        <f t="shared" si="4"/>
        <v>148.4996510816469</v>
      </c>
    </row>
    <row r="26" spans="2:10" ht="17.399999999999999" x14ac:dyDescent="0.3">
      <c r="B26" s="24" t="s">
        <v>59</v>
      </c>
      <c r="C26" s="24" t="s">
        <v>53</v>
      </c>
      <c r="D26" s="25" t="s">
        <v>83</v>
      </c>
      <c r="E26" s="26">
        <f>E27+E28+E29+E30</f>
        <v>278787</v>
      </c>
      <c r="F26" s="26">
        <f>F27+F28+F29+F30</f>
        <v>121809</v>
      </c>
      <c r="G26" s="26">
        <f>G27+G28+G29+G30</f>
        <v>156978</v>
      </c>
      <c r="H26" s="27">
        <f t="shared" si="2"/>
        <v>43.692496421999593</v>
      </c>
      <c r="I26" s="26">
        <f>I27+I28+I29+I30</f>
        <v>56249</v>
      </c>
      <c r="J26" s="27">
        <f t="shared" si="4"/>
        <v>216.55318316770078</v>
      </c>
    </row>
    <row r="27" spans="2:10" ht="18" x14ac:dyDescent="0.35">
      <c r="B27" s="28" t="s">
        <v>59</v>
      </c>
      <c r="C27" s="28" t="s">
        <v>52</v>
      </c>
      <c r="D27" s="29" t="s">
        <v>84</v>
      </c>
      <c r="E27" s="30">
        <v>1501</v>
      </c>
      <c r="F27" s="30">
        <v>1374</v>
      </c>
      <c r="G27" s="30">
        <f>E27-F27</f>
        <v>127</v>
      </c>
      <c r="H27" s="31">
        <f t="shared" si="2"/>
        <v>91.538974017321777</v>
      </c>
      <c r="I27" s="30">
        <v>346</v>
      </c>
      <c r="J27" s="31">
        <f t="shared" si="4"/>
        <v>397.1098265895954</v>
      </c>
    </row>
    <row r="28" spans="2:10" ht="18" x14ac:dyDescent="0.35">
      <c r="B28" s="28" t="s">
        <v>59</v>
      </c>
      <c r="C28" s="28" t="s">
        <v>67</v>
      </c>
      <c r="D28" s="29" t="s">
        <v>85</v>
      </c>
      <c r="E28" s="30">
        <v>3015</v>
      </c>
      <c r="F28" s="30">
        <v>0</v>
      </c>
      <c r="G28" s="30">
        <f t="shared" ref="G28:G30" si="11">E28-F28</f>
        <v>3015</v>
      </c>
      <c r="H28" s="31">
        <f t="shared" si="2"/>
        <v>0</v>
      </c>
      <c r="I28" s="30">
        <v>2715</v>
      </c>
      <c r="J28" s="31">
        <f t="shared" si="4"/>
        <v>0</v>
      </c>
    </row>
    <row r="29" spans="2:10" ht="18" x14ac:dyDescent="0.35">
      <c r="B29" s="28" t="s">
        <v>59</v>
      </c>
      <c r="C29" s="28" t="s">
        <v>55</v>
      </c>
      <c r="D29" s="29" t="s">
        <v>86</v>
      </c>
      <c r="E29" s="30">
        <v>158349</v>
      </c>
      <c r="F29" s="30">
        <v>70475</v>
      </c>
      <c r="G29" s="30">
        <f t="shared" si="11"/>
        <v>87874</v>
      </c>
      <c r="H29" s="31">
        <f t="shared" si="2"/>
        <v>44.506122552084321</v>
      </c>
      <c r="I29" s="30">
        <v>53188</v>
      </c>
      <c r="J29" s="31">
        <f t="shared" si="4"/>
        <v>132.50169211100248</v>
      </c>
    </row>
    <row r="30" spans="2:10" ht="36" x14ac:dyDescent="0.35">
      <c r="B30" s="28" t="s">
        <v>59</v>
      </c>
      <c r="C30" s="28" t="s">
        <v>59</v>
      </c>
      <c r="D30" s="29" t="s">
        <v>87</v>
      </c>
      <c r="E30" s="30">
        <v>115922</v>
      </c>
      <c r="F30" s="30">
        <v>49960</v>
      </c>
      <c r="G30" s="30">
        <f t="shared" si="11"/>
        <v>65962</v>
      </c>
      <c r="H30" s="31">
        <f t="shared" si="2"/>
        <v>43.097945170028126</v>
      </c>
      <c r="I30" s="30">
        <v>0</v>
      </c>
      <c r="J30" s="31">
        <v>0</v>
      </c>
    </row>
    <row r="31" spans="2:10" ht="17.399999999999999" x14ac:dyDescent="0.3">
      <c r="B31" s="24" t="s">
        <v>61</v>
      </c>
      <c r="C31" s="24" t="s">
        <v>53</v>
      </c>
      <c r="D31" s="25" t="s">
        <v>88</v>
      </c>
      <c r="E31" s="26">
        <f>E32</f>
        <v>49</v>
      </c>
      <c r="F31" s="26">
        <f t="shared" ref="F31:I31" si="12">F32</f>
        <v>0</v>
      </c>
      <c r="G31" s="32">
        <f t="shared" si="12"/>
        <v>49</v>
      </c>
      <c r="H31" s="27">
        <f t="shared" si="2"/>
        <v>0</v>
      </c>
      <c r="I31" s="32">
        <f t="shared" si="12"/>
        <v>0</v>
      </c>
      <c r="J31" s="27" t="e">
        <f t="shared" si="4"/>
        <v>#DIV/0!</v>
      </c>
    </row>
    <row r="32" spans="2:10" ht="21.75" customHeight="1" x14ac:dyDescent="0.35">
      <c r="B32" s="28" t="s">
        <v>61</v>
      </c>
      <c r="C32" s="28" t="s">
        <v>59</v>
      </c>
      <c r="D32" s="29" t="s">
        <v>89</v>
      </c>
      <c r="E32" s="30">
        <v>49</v>
      </c>
      <c r="F32" s="30">
        <v>0</v>
      </c>
      <c r="G32" s="33">
        <f>E32-F32</f>
        <v>49</v>
      </c>
      <c r="H32" s="31">
        <f t="shared" si="2"/>
        <v>0</v>
      </c>
      <c r="I32" s="33">
        <v>0</v>
      </c>
      <c r="J32" s="31" t="e">
        <f t="shared" si="4"/>
        <v>#DIV/0!</v>
      </c>
    </row>
    <row r="33" spans="2:10" ht="17.399999999999999" x14ac:dyDescent="0.3">
      <c r="B33" s="24" t="s">
        <v>63</v>
      </c>
      <c r="C33" s="24" t="s">
        <v>53</v>
      </c>
      <c r="D33" s="25" t="s">
        <v>90</v>
      </c>
      <c r="E33" s="26">
        <f>E34+E35+E36+E37+E38+E39</f>
        <v>1118209</v>
      </c>
      <c r="F33" s="26">
        <f t="shared" ref="F33:G33" si="13">F34+F35+F36+F37+F38+F39</f>
        <v>709254</v>
      </c>
      <c r="G33" s="26">
        <f t="shared" si="13"/>
        <v>408955</v>
      </c>
      <c r="H33" s="27">
        <f t="shared" si="2"/>
        <v>63.427677652388766</v>
      </c>
      <c r="I33" s="26">
        <f t="shared" ref="I33" si="14">I34+I35+I36+I37+I38+I39</f>
        <v>533380</v>
      </c>
      <c r="J33" s="27">
        <f t="shared" si="4"/>
        <v>132.97348981964078</v>
      </c>
    </row>
    <row r="34" spans="2:10" ht="18" x14ac:dyDescent="0.35">
      <c r="B34" s="28" t="s">
        <v>63</v>
      </c>
      <c r="C34" s="28" t="s">
        <v>52</v>
      </c>
      <c r="D34" s="29" t="s">
        <v>91</v>
      </c>
      <c r="E34" s="30">
        <v>185809</v>
      </c>
      <c r="F34" s="30">
        <v>123723</v>
      </c>
      <c r="G34" s="30">
        <f>E34-F34</f>
        <v>62086</v>
      </c>
      <c r="H34" s="31">
        <f t="shared" si="2"/>
        <v>66.586118002895446</v>
      </c>
      <c r="I34" s="30">
        <v>106433</v>
      </c>
      <c r="J34" s="31">
        <f t="shared" si="4"/>
        <v>116.24496161904672</v>
      </c>
    </row>
    <row r="35" spans="2:10" ht="18" x14ac:dyDescent="0.35">
      <c r="B35" s="28" t="s">
        <v>63</v>
      </c>
      <c r="C35" s="28" t="s">
        <v>67</v>
      </c>
      <c r="D35" s="29" t="s">
        <v>92</v>
      </c>
      <c r="E35" s="30">
        <v>805969</v>
      </c>
      <c r="F35" s="30">
        <v>504251</v>
      </c>
      <c r="G35" s="30">
        <f t="shared" ref="G35:G57" si="15">E35-F35</f>
        <v>301718</v>
      </c>
      <c r="H35" s="31">
        <f t="shared" si="2"/>
        <v>62.564565138361402</v>
      </c>
      <c r="I35" s="30">
        <v>354978</v>
      </c>
      <c r="J35" s="31">
        <f t="shared" si="4"/>
        <v>142.05133839280182</v>
      </c>
    </row>
    <row r="36" spans="2:10" ht="18" x14ac:dyDescent="0.35">
      <c r="B36" s="28" t="s">
        <v>63</v>
      </c>
      <c r="C36" s="28" t="s">
        <v>55</v>
      </c>
      <c r="D36" s="29" t="s">
        <v>93</v>
      </c>
      <c r="E36" s="30">
        <v>78741</v>
      </c>
      <c r="F36" s="30">
        <v>49446</v>
      </c>
      <c r="G36" s="30">
        <f t="shared" si="15"/>
        <v>29295</v>
      </c>
      <c r="H36" s="31">
        <f t="shared" si="2"/>
        <v>62.795748085495482</v>
      </c>
      <c r="I36" s="30">
        <v>45356</v>
      </c>
      <c r="J36" s="31">
        <f t="shared" si="4"/>
        <v>109.01755004850516</v>
      </c>
    </row>
    <row r="37" spans="2:10" ht="36" x14ac:dyDescent="0.35">
      <c r="B37" s="28" t="s">
        <v>63</v>
      </c>
      <c r="C37" s="28" t="s">
        <v>59</v>
      </c>
      <c r="D37" s="29" t="s">
        <v>94</v>
      </c>
      <c r="E37" s="30">
        <v>380</v>
      </c>
      <c r="F37" s="30">
        <v>201</v>
      </c>
      <c r="G37" s="30">
        <f t="shared" si="15"/>
        <v>179</v>
      </c>
      <c r="H37" s="31">
        <f t="shared" si="2"/>
        <v>52.89473684210526</v>
      </c>
      <c r="I37" s="30">
        <v>307</v>
      </c>
      <c r="J37" s="31">
        <f t="shared" si="4"/>
        <v>65.472312703583057</v>
      </c>
    </row>
    <row r="38" spans="2:10" ht="18" x14ac:dyDescent="0.35">
      <c r="B38" s="28" t="s">
        <v>63</v>
      </c>
      <c r="C38" s="28" t="s">
        <v>63</v>
      </c>
      <c r="D38" s="29" t="s">
        <v>95</v>
      </c>
      <c r="E38" s="30">
        <v>15625</v>
      </c>
      <c r="F38" s="30">
        <v>10222</v>
      </c>
      <c r="G38" s="30">
        <f t="shared" si="15"/>
        <v>5403</v>
      </c>
      <c r="H38" s="31">
        <f t="shared" si="2"/>
        <v>65.4208</v>
      </c>
      <c r="I38" s="30">
        <v>7203</v>
      </c>
      <c r="J38" s="31">
        <f t="shared" si="4"/>
        <v>141.91309176731917</v>
      </c>
    </row>
    <row r="39" spans="2:10" ht="18" x14ac:dyDescent="0.35">
      <c r="B39" s="28" t="s">
        <v>63</v>
      </c>
      <c r="C39" s="28" t="s">
        <v>80</v>
      </c>
      <c r="D39" s="29" t="s">
        <v>96</v>
      </c>
      <c r="E39" s="30">
        <v>31685</v>
      </c>
      <c r="F39" s="30">
        <v>21411</v>
      </c>
      <c r="G39" s="30">
        <f t="shared" si="15"/>
        <v>10274</v>
      </c>
      <c r="H39" s="31">
        <f t="shared" si="2"/>
        <v>67.574562095628849</v>
      </c>
      <c r="I39" s="30">
        <v>19103</v>
      </c>
      <c r="J39" s="31">
        <f t="shared" si="4"/>
        <v>112.08187195728421</v>
      </c>
    </row>
    <row r="40" spans="2:10" ht="17.399999999999999" x14ac:dyDescent="0.3">
      <c r="B40" s="24" t="s">
        <v>78</v>
      </c>
      <c r="C40" s="24" t="s">
        <v>53</v>
      </c>
      <c r="D40" s="25" t="s">
        <v>97</v>
      </c>
      <c r="E40" s="26">
        <f>E41+E42</f>
        <v>205561</v>
      </c>
      <c r="F40" s="26">
        <f t="shared" ref="F40:G40" si="16">F41+F42</f>
        <v>133576</v>
      </c>
      <c r="G40" s="26">
        <f t="shared" si="16"/>
        <v>71985</v>
      </c>
      <c r="H40" s="27">
        <f t="shared" si="2"/>
        <v>64.98119779530164</v>
      </c>
      <c r="I40" s="26">
        <f t="shared" ref="I40" si="17">I41+I42</f>
        <v>122681</v>
      </c>
      <c r="J40" s="27">
        <f t="shared" si="4"/>
        <v>108.88075578125382</v>
      </c>
    </row>
    <row r="41" spans="2:10" ht="18" x14ac:dyDescent="0.35">
      <c r="B41" s="28" t="s">
        <v>78</v>
      </c>
      <c r="C41" s="28" t="s">
        <v>52</v>
      </c>
      <c r="D41" s="29" t="s">
        <v>98</v>
      </c>
      <c r="E41" s="30">
        <v>169904</v>
      </c>
      <c r="F41" s="30">
        <v>109566</v>
      </c>
      <c r="G41" s="30">
        <f t="shared" si="15"/>
        <v>60338</v>
      </c>
      <c r="H41" s="31">
        <f t="shared" si="2"/>
        <v>64.487004426028818</v>
      </c>
      <c r="I41" s="30">
        <v>102080</v>
      </c>
      <c r="J41" s="31">
        <f t="shared" si="4"/>
        <v>107.33346394984326</v>
      </c>
    </row>
    <row r="42" spans="2:10" ht="19.5" customHeight="1" x14ac:dyDescent="0.35">
      <c r="B42" s="28" t="s">
        <v>78</v>
      </c>
      <c r="C42" s="28" t="s">
        <v>57</v>
      </c>
      <c r="D42" s="29" t="s">
        <v>99</v>
      </c>
      <c r="E42" s="30">
        <v>35657</v>
      </c>
      <c r="F42" s="30">
        <v>24010</v>
      </c>
      <c r="G42" s="30">
        <f t="shared" si="15"/>
        <v>11647</v>
      </c>
      <c r="H42" s="31">
        <f t="shared" si="2"/>
        <v>67.336006955156066</v>
      </c>
      <c r="I42" s="30">
        <v>20601</v>
      </c>
      <c r="J42" s="31">
        <f t="shared" si="4"/>
        <v>116.54774040095141</v>
      </c>
    </row>
    <row r="43" spans="2:10" ht="17.399999999999999" x14ac:dyDescent="0.3">
      <c r="B43" s="24" t="s">
        <v>80</v>
      </c>
      <c r="C43" s="24" t="s">
        <v>53</v>
      </c>
      <c r="D43" s="25" t="s">
        <v>100</v>
      </c>
      <c r="E43" s="26">
        <f>E45</f>
        <v>37741</v>
      </c>
      <c r="F43" s="26">
        <f t="shared" ref="F43:G43" si="18">F45</f>
        <v>12750</v>
      </c>
      <c r="G43" s="26">
        <f t="shared" si="18"/>
        <v>24991</v>
      </c>
      <c r="H43" s="27">
        <f t="shared" si="2"/>
        <v>33.782888635701227</v>
      </c>
      <c r="I43" s="26">
        <f>I45+I44</f>
        <v>389</v>
      </c>
      <c r="J43" s="27">
        <f t="shared" si="4"/>
        <v>3277.634961439589</v>
      </c>
    </row>
    <row r="44" spans="2:10" ht="18" x14ac:dyDescent="0.35">
      <c r="B44" s="28" t="s">
        <v>80</v>
      </c>
      <c r="C44" s="28" t="s">
        <v>67</v>
      </c>
      <c r="D44" s="29" t="s">
        <v>116</v>
      </c>
      <c r="E44" s="26">
        <v>0</v>
      </c>
      <c r="F44" s="26">
        <v>0</v>
      </c>
      <c r="G44" s="26"/>
      <c r="H44" s="31">
        <v>0</v>
      </c>
      <c r="I44" s="30">
        <v>289</v>
      </c>
      <c r="J44" s="31">
        <v>0</v>
      </c>
    </row>
    <row r="45" spans="2:10" ht="18" x14ac:dyDescent="0.35">
      <c r="B45" s="28" t="s">
        <v>80</v>
      </c>
      <c r="C45" s="28" t="s">
        <v>80</v>
      </c>
      <c r="D45" s="29" t="s">
        <v>101</v>
      </c>
      <c r="E45" s="30">
        <v>37741</v>
      </c>
      <c r="F45" s="30">
        <v>12750</v>
      </c>
      <c r="G45" s="30">
        <f t="shared" si="15"/>
        <v>24991</v>
      </c>
      <c r="H45" s="31">
        <f t="shared" si="2"/>
        <v>33.782888635701227</v>
      </c>
      <c r="I45" s="30">
        <v>100</v>
      </c>
      <c r="J45" s="31">
        <f t="shared" si="4"/>
        <v>12750</v>
      </c>
    </row>
    <row r="46" spans="2:10" ht="17.399999999999999" x14ac:dyDescent="0.3">
      <c r="B46" s="24">
        <v>10</v>
      </c>
      <c r="C46" s="24" t="s">
        <v>53</v>
      </c>
      <c r="D46" s="25" t="s">
        <v>102</v>
      </c>
      <c r="E46" s="26">
        <f>E47+E48+E49+E50+E51</f>
        <v>581559</v>
      </c>
      <c r="F46" s="26">
        <f t="shared" ref="F46:G46" si="19">F47+F48+F49+F50+F51</f>
        <v>345710</v>
      </c>
      <c r="G46" s="26">
        <f t="shared" si="19"/>
        <v>235849</v>
      </c>
      <c r="H46" s="27">
        <f t="shared" si="2"/>
        <v>59.445387312379317</v>
      </c>
      <c r="I46" s="26">
        <f>I48+I49+I50+I51</f>
        <v>302434</v>
      </c>
      <c r="J46" s="27">
        <f t="shared" si="4"/>
        <v>114.30923771798145</v>
      </c>
    </row>
    <row r="47" spans="2:10" ht="18" hidden="1" customHeight="1" x14ac:dyDescent="0.35">
      <c r="B47" s="28">
        <v>10</v>
      </c>
      <c r="C47" s="28" t="s">
        <v>52</v>
      </c>
      <c r="D47" s="29" t="s">
        <v>103</v>
      </c>
      <c r="E47" s="30"/>
      <c r="F47" s="30"/>
      <c r="G47" s="30">
        <f t="shared" si="15"/>
        <v>0</v>
      </c>
      <c r="H47" s="31" t="e">
        <f t="shared" si="2"/>
        <v>#DIV/0!</v>
      </c>
      <c r="I47" s="30" t="e">
        <f t="shared" ref="I47" si="20">G47-H47</f>
        <v>#DIV/0!</v>
      </c>
      <c r="J47" s="31" t="e">
        <f t="shared" si="4"/>
        <v>#DIV/0!</v>
      </c>
    </row>
    <row r="48" spans="2:10" ht="18" x14ac:dyDescent="0.35">
      <c r="B48" s="28">
        <v>10</v>
      </c>
      <c r="C48" s="28" t="s">
        <v>67</v>
      </c>
      <c r="D48" s="29" t="s">
        <v>104</v>
      </c>
      <c r="E48" s="30">
        <v>91846</v>
      </c>
      <c r="F48" s="30">
        <v>60596</v>
      </c>
      <c r="G48" s="30">
        <f t="shared" si="15"/>
        <v>31250</v>
      </c>
      <c r="H48" s="31">
        <f t="shared" si="2"/>
        <v>65.975654900594478</v>
      </c>
      <c r="I48" s="30">
        <v>57114</v>
      </c>
      <c r="J48" s="31">
        <f t="shared" si="4"/>
        <v>106.09657877228</v>
      </c>
    </row>
    <row r="49" spans="2:10" ht="18" x14ac:dyDescent="0.35">
      <c r="B49" s="28">
        <v>10</v>
      </c>
      <c r="C49" s="28" t="s">
        <v>55</v>
      </c>
      <c r="D49" s="29" t="s">
        <v>105</v>
      </c>
      <c r="E49" s="30">
        <v>216771</v>
      </c>
      <c r="F49" s="30">
        <v>135153</v>
      </c>
      <c r="G49" s="30">
        <f t="shared" si="15"/>
        <v>81618</v>
      </c>
      <c r="H49" s="31">
        <f t="shared" si="2"/>
        <v>62.348284595264126</v>
      </c>
      <c r="I49" s="30">
        <v>136863</v>
      </c>
      <c r="J49" s="31">
        <f t="shared" si="4"/>
        <v>98.750575392911159</v>
      </c>
    </row>
    <row r="50" spans="2:10" ht="18" x14ac:dyDescent="0.35">
      <c r="B50" s="28">
        <v>10</v>
      </c>
      <c r="C50" s="28" t="s">
        <v>57</v>
      </c>
      <c r="D50" s="29" t="s">
        <v>106</v>
      </c>
      <c r="E50" s="30">
        <v>130599</v>
      </c>
      <c r="F50" s="30">
        <v>66793</v>
      </c>
      <c r="G50" s="30">
        <f t="shared" si="15"/>
        <v>63806</v>
      </c>
      <c r="H50" s="31">
        <f t="shared" si="2"/>
        <v>51.143576903345355</v>
      </c>
      <c r="I50" s="30">
        <v>96275</v>
      </c>
      <c r="J50" s="31">
        <f t="shared" si="4"/>
        <v>69.377304596208774</v>
      </c>
    </row>
    <row r="51" spans="2:10" ht="18" x14ac:dyDescent="0.35">
      <c r="B51" s="28">
        <v>10</v>
      </c>
      <c r="C51" s="28" t="s">
        <v>61</v>
      </c>
      <c r="D51" s="29" t="s">
        <v>107</v>
      </c>
      <c r="E51" s="30">
        <v>142343</v>
      </c>
      <c r="F51" s="30">
        <v>83168</v>
      </c>
      <c r="G51" s="30">
        <f t="shared" si="15"/>
        <v>59175</v>
      </c>
      <c r="H51" s="31">
        <f t="shared" si="2"/>
        <v>58.427881947127716</v>
      </c>
      <c r="I51" s="30">
        <v>12182</v>
      </c>
      <c r="J51" s="31">
        <f t="shared" si="4"/>
        <v>682.71219832539816</v>
      </c>
    </row>
    <row r="52" spans="2:10" ht="17.399999999999999" x14ac:dyDescent="0.3">
      <c r="B52" s="24">
        <v>11</v>
      </c>
      <c r="C52" s="24" t="s">
        <v>53</v>
      </c>
      <c r="D52" s="25" t="s">
        <v>108</v>
      </c>
      <c r="E52" s="26">
        <f>E53</f>
        <v>26991</v>
      </c>
      <c r="F52" s="26">
        <f t="shared" ref="F52:I52" si="21">F53</f>
        <v>19790</v>
      </c>
      <c r="G52" s="26">
        <f t="shared" si="21"/>
        <v>7201</v>
      </c>
      <c r="H52" s="27">
        <f t="shared" si="2"/>
        <v>73.320736541810234</v>
      </c>
      <c r="I52" s="26">
        <f t="shared" si="21"/>
        <v>16483</v>
      </c>
      <c r="J52" s="27">
        <f t="shared" si="4"/>
        <v>120.06309531031974</v>
      </c>
    </row>
    <row r="53" spans="2:10" ht="18" x14ac:dyDescent="0.35">
      <c r="B53" s="28">
        <v>11</v>
      </c>
      <c r="C53" s="28" t="s">
        <v>52</v>
      </c>
      <c r="D53" s="29" t="s">
        <v>109</v>
      </c>
      <c r="E53" s="30">
        <v>26991</v>
      </c>
      <c r="F53" s="30">
        <v>19790</v>
      </c>
      <c r="G53" s="30">
        <f t="shared" si="15"/>
        <v>7201</v>
      </c>
      <c r="H53" s="31">
        <f t="shared" si="2"/>
        <v>73.320736541810234</v>
      </c>
      <c r="I53" s="30">
        <v>16483</v>
      </c>
      <c r="J53" s="31">
        <f t="shared" si="4"/>
        <v>120.06309531031974</v>
      </c>
    </row>
    <row r="54" spans="2:10" ht="17.399999999999999" x14ac:dyDescent="0.3">
      <c r="B54" s="24">
        <v>12</v>
      </c>
      <c r="C54" s="24" t="s">
        <v>53</v>
      </c>
      <c r="D54" s="25" t="s">
        <v>110</v>
      </c>
      <c r="E54" s="26">
        <f>E55</f>
        <v>1792</v>
      </c>
      <c r="F54" s="26">
        <f t="shared" ref="F54:I54" si="22">F55</f>
        <v>1195</v>
      </c>
      <c r="G54" s="26">
        <f t="shared" si="22"/>
        <v>597</v>
      </c>
      <c r="H54" s="27">
        <f t="shared" si="2"/>
        <v>66.685267857142861</v>
      </c>
      <c r="I54" s="26">
        <f t="shared" si="22"/>
        <v>922</v>
      </c>
      <c r="J54" s="27">
        <f t="shared" si="4"/>
        <v>129.60954446854663</v>
      </c>
    </row>
    <row r="55" spans="2:10" ht="18" x14ac:dyDescent="0.35">
      <c r="B55" s="28">
        <v>12</v>
      </c>
      <c r="C55" s="28" t="s">
        <v>67</v>
      </c>
      <c r="D55" s="29" t="s">
        <v>111</v>
      </c>
      <c r="E55" s="30">
        <v>1792</v>
      </c>
      <c r="F55" s="30">
        <v>1195</v>
      </c>
      <c r="G55" s="30">
        <f t="shared" si="15"/>
        <v>597</v>
      </c>
      <c r="H55" s="31">
        <f t="shared" si="2"/>
        <v>66.685267857142861</v>
      </c>
      <c r="I55" s="30">
        <v>922</v>
      </c>
      <c r="J55" s="31">
        <f t="shared" si="4"/>
        <v>129.60954446854663</v>
      </c>
    </row>
    <row r="56" spans="2:10" ht="52.2" x14ac:dyDescent="0.3">
      <c r="B56" s="24">
        <v>14</v>
      </c>
      <c r="C56" s="24" t="s">
        <v>53</v>
      </c>
      <c r="D56" s="25" t="s">
        <v>112</v>
      </c>
      <c r="E56" s="26">
        <f>E57</f>
        <v>123529</v>
      </c>
      <c r="F56" s="26">
        <f t="shared" ref="F56:I56" si="23">F57</f>
        <v>98665</v>
      </c>
      <c r="G56" s="26">
        <f t="shared" si="23"/>
        <v>24864</v>
      </c>
      <c r="H56" s="27">
        <f t="shared" si="2"/>
        <v>79.871932906443021</v>
      </c>
      <c r="I56" s="26">
        <f t="shared" si="23"/>
        <v>70853</v>
      </c>
      <c r="J56" s="27">
        <f t="shared" si="4"/>
        <v>139.2531014918211</v>
      </c>
    </row>
    <row r="57" spans="2:10" ht="54" x14ac:dyDescent="0.35">
      <c r="B57" s="28">
        <v>14</v>
      </c>
      <c r="C57" s="28" t="s">
        <v>52</v>
      </c>
      <c r="D57" s="29" t="s">
        <v>113</v>
      </c>
      <c r="E57" s="30">
        <v>123529</v>
      </c>
      <c r="F57" s="30">
        <v>98665</v>
      </c>
      <c r="G57" s="30">
        <f t="shared" si="15"/>
        <v>24864</v>
      </c>
      <c r="H57" s="31">
        <f t="shared" si="2"/>
        <v>79.871932906443021</v>
      </c>
      <c r="I57" s="30">
        <v>70853</v>
      </c>
      <c r="J57" s="31">
        <f t="shared" si="4"/>
        <v>139.2531014918211</v>
      </c>
    </row>
    <row r="58" spans="2:10" ht="17.399999999999999" x14ac:dyDescent="0.3">
      <c r="B58" s="39" t="s">
        <v>114</v>
      </c>
      <c r="C58" s="39"/>
      <c r="D58" s="39"/>
      <c r="E58" s="34">
        <f>E56+E54+E52+E46+E43+E40+E33+E31+E26+E19+E15+E13+E5</f>
        <v>2868960</v>
      </c>
      <c r="F58" s="34">
        <f t="shared" ref="F58:G58" si="24">F56+F54+F52+F46+F43+F40+F33+F31+F26+F19+F15+F13+F5</f>
        <v>1818907</v>
      </c>
      <c r="G58" s="34">
        <f t="shared" si="24"/>
        <v>1050053</v>
      </c>
      <c r="H58" s="27">
        <f t="shared" si="2"/>
        <v>63.399524566393396</v>
      </c>
      <c r="I58" s="34">
        <f>I56+I54+I52+I46+I43+I40+I33+I31+I26+I19+I15+I5+I13</f>
        <v>1417050</v>
      </c>
      <c r="J58" s="27">
        <f t="shared" si="4"/>
        <v>128.35870293920468</v>
      </c>
    </row>
  </sheetData>
  <mergeCells count="3">
    <mergeCell ref="B1:J1"/>
    <mergeCell ref="B2:H2"/>
    <mergeCell ref="B58:D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cp:lastPrinted>2023-04-12T12:20:05Z</cp:lastPrinted>
  <dcterms:created xsi:type="dcterms:W3CDTF">2023-04-12T05:29:15Z</dcterms:created>
  <dcterms:modified xsi:type="dcterms:W3CDTF">2023-04-13T06:08:04Z</dcterms:modified>
</cp:coreProperties>
</file>