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документы\БЮДЖЕТ 2023\На сайт исполнение бюджета\"/>
    </mc:Choice>
  </mc:AlternateContent>
  <bookViews>
    <workbookView xWindow="0" yWindow="0" windowWidth="21576" windowHeight="8100" activeTab="1"/>
  </bookViews>
  <sheets>
    <sheet name="Доходы" sheetId="1" r:id="rId1"/>
    <sheet name="расход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G18" i="2"/>
  <c r="H5" i="2" l="1"/>
  <c r="H6" i="2"/>
  <c r="H8" i="2"/>
  <c r="H9" i="2"/>
  <c r="H11" i="2"/>
  <c r="H13" i="2"/>
  <c r="H15" i="2"/>
  <c r="H16" i="2"/>
  <c r="H22" i="2"/>
  <c r="H23" i="2"/>
  <c r="H24" i="2"/>
  <c r="H26" i="2"/>
  <c r="H27" i="2"/>
  <c r="H28" i="2"/>
  <c r="H33" i="2"/>
  <c r="H34" i="2"/>
  <c r="H35" i="2"/>
  <c r="H36" i="2"/>
  <c r="H37" i="2"/>
  <c r="H38" i="2"/>
  <c r="H40" i="2"/>
  <c r="H41" i="2"/>
  <c r="H43" i="2"/>
  <c r="H44" i="2"/>
  <c r="H46" i="2"/>
  <c r="H47" i="2"/>
  <c r="H48" i="2"/>
  <c r="H49" i="2"/>
  <c r="H50" i="2"/>
  <c r="H52" i="2"/>
  <c r="H54" i="2"/>
  <c r="H56" i="2"/>
  <c r="H57" i="2"/>
  <c r="G55" i="2"/>
  <c r="G53" i="2"/>
  <c r="H53" i="2" s="1"/>
  <c r="G51" i="2"/>
  <c r="H51" i="2" s="1"/>
  <c r="G45" i="2"/>
  <c r="G42" i="2"/>
  <c r="G39" i="2"/>
  <c r="H39" i="2" s="1"/>
  <c r="G32" i="2"/>
  <c r="H32" i="2" s="1"/>
  <c r="G30" i="2"/>
  <c r="H30" i="2" s="1"/>
  <c r="G25" i="2"/>
  <c r="H25" i="2" s="1"/>
  <c r="G14" i="2"/>
  <c r="H14" i="2" s="1"/>
  <c r="G12" i="2"/>
  <c r="H12" i="2" s="1"/>
  <c r="G4" i="2"/>
  <c r="H4" i="2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4" i="2"/>
  <c r="F46" i="2"/>
  <c r="F47" i="2"/>
  <c r="F48" i="2"/>
  <c r="F49" i="2"/>
  <c r="F50" i="2"/>
  <c r="F51" i="2"/>
  <c r="F52" i="2"/>
  <c r="F53" i="2"/>
  <c r="F54" i="2"/>
  <c r="F56" i="2"/>
  <c r="E57" i="2"/>
  <c r="E56" i="2"/>
  <c r="D55" i="2"/>
  <c r="C55" i="2"/>
  <c r="E54" i="2"/>
  <c r="D53" i="2"/>
  <c r="C53" i="2"/>
  <c r="E52" i="2"/>
  <c r="D51" i="2"/>
  <c r="C51" i="2"/>
  <c r="E51" i="2" s="1"/>
  <c r="E50" i="2"/>
  <c r="E49" i="2"/>
  <c r="E48" i="2"/>
  <c r="E47" i="2"/>
  <c r="E46" i="2"/>
  <c r="D45" i="2"/>
  <c r="F45" i="2" s="1"/>
  <c r="C45" i="2"/>
  <c r="E44" i="2"/>
  <c r="E43" i="2"/>
  <c r="D42" i="2"/>
  <c r="H42" i="2" s="1"/>
  <c r="C42" i="2"/>
  <c r="F42" i="2" s="1"/>
  <c r="E41" i="2"/>
  <c r="E40" i="2"/>
  <c r="D39" i="2"/>
  <c r="C39" i="2"/>
  <c r="E38" i="2"/>
  <c r="E37" i="2"/>
  <c r="E36" i="2"/>
  <c r="E35" i="2"/>
  <c r="E34" i="2"/>
  <c r="E33" i="2"/>
  <c r="D32" i="2"/>
  <c r="C32" i="2"/>
  <c r="E31" i="2"/>
  <c r="D30" i="2"/>
  <c r="C30" i="2"/>
  <c r="E30" i="2" s="1"/>
  <c r="E29" i="2"/>
  <c r="E28" i="2"/>
  <c r="E27" i="2"/>
  <c r="E26" i="2"/>
  <c r="D25" i="2"/>
  <c r="C25" i="2"/>
  <c r="E25" i="2" s="1"/>
  <c r="E24" i="2"/>
  <c r="E23" i="2"/>
  <c r="E22" i="2"/>
  <c r="E21" i="2"/>
  <c r="E19" i="2"/>
  <c r="D18" i="2"/>
  <c r="H18" i="2" s="1"/>
  <c r="C18" i="2"/>
  <c r="E17" i="2"/>
  <c r="E16" i="2"/>
  <c r="E15" i="2"/>
  <c r="D14" i="2"/>
  <c r="C14" i="2"/>
  <c r="E14" i="2" s="1"/>
  <c r="E13" i="2"/>
  <c r="D12" i="2"/>
  <c r="C12" i="2"/>
  <c r="E11" i="2"/>
  <c r="E10" i="2"/>
  <c r="E9" i="2"/>
  <c r="E8" i="2"/>
  <c r="E7" i="2"/>
  <c r="E6" i="2"/>
  <c r="E5" i="2"/>
  <c r="D4" i="2"/>
  <c r="C4" i="2"/>
  <c r="E4" i="2" s="1"/>
  <c r="F18" i="2" l="1"/>
  <c r="D58" i="2"/>
  <c r="H45" i="2"/>
  <c r="H55" i="2"/>
  <c r="F55" i="2"/>
  <c r="E55" i="2"/>
  <c r="G58" i="2"/>
  <c r="E12" i="2"/>
  <c r="E18" i="2"/>
  <c r="E32" i="2"/>
  <c r="E39" i="2"/>
  <c r="E42" i="2"/>
  <c r="E45" i="2"/>
  <c r="E53" i="2"/>
  <c r="C58" i="2"/>
  <c r="H58" i="2" l="1"/>
  <c r="E58" i="2"/>
  <c r="F58" i="2"/>
</calcChain>
</file>

<file path=xl/sharedStrings.xml><?xml version="1.0" encoding="utf-8"?>
<sst xmlns="http://schemas.openxmlformats.org/spreadsheetml/2006/main" count="160" uniqueCount="160">
  <si>
    <t>Наименование кода классификации доходов бюджетов</t>
  </si>
  <si>
    <t>Утвержденные бюджетные назначения  на 2022 год</t>
  </si>
  <si>
    <t>Фактическое исполнение на 01.01.2023 г.</t>
  </si>
  <si>
    <t>% исполнения годового плана по состоянию на 01.01.2023 года</t>
  </si>
  <si>
    <t>Фактическое исполнение по состоянию на 01.01.2022 года, тыс.руб.</t>
  </si>
  <si>
    <t>Темпы роста
к соответствующему периоду прошлого года, %</t>
  </si>
  <si>
    <t>Налог на доходы физических лиц</t>
  </si>
  <si>
    <t>Акцизы</t>
  </si>
  <si>
    <t>Налоги на совокупный доход</t>
  </si>
  <si>
    <t>Налог на упрощенный доход</t>
  </si>
  <si>
    <t>Единый налог на вмененный доход</t>
  </si>
  <si>
    <t>Единый сельскохозяйственный налог</t>
  </si>
  <si>
    <t>Налог, взимаемый в виде стоимости патента</t>
  </si>
  <si>
    <t>Государственная пошлина</t>
  </si>
  <si>
    <t>Доходы от использования имущества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</si>
  <si>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</si>
  <si>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</si>
  <si>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>Аренда имущества</t>
  </si>
  <si>
    <t>Доходы от перечисления части прибыли МУП</t>
  </si>
  <si>
    <t>Прочие доходы от использования имущества</t>
  </si>
  <si>
    <t>Плата за негативное воздействие на окружающую среду</t>
  </si>
  <si>
    <t xml:space="preserve">Прочие доходы от оказания платных услуг </t>
  </si>
  <si>
    <t>Прочие доходы от компенсации затрат</t>
  </si>
  <si>
    <t>Доходы от реализации имущества</t>
  </si>
  <si>
    <t>Доходы от продажи земельных участков</t>
  </si>
  <si>
    <t>Штрафы</t>
  </si>
  <si>
    <t>Невыясненные поступления</t>
  </si>
  <si>
    <t>Прочие неналоговые доходы</t>
  </si>
  <si>
    <t>Итого налоговых и неналоговых доходов</t>
  </si>
  <si>
    <t>Безвозмездные поступления</t>
  </si>
  <si>
    <t>Дотации на выравнивание бюджетной обеспеченности</t>
  </si>
  <si>
    <t xml:space="preserve">Субсидии бюджетам субъектов РФ муниципальных образований                   </t>
  </si>
  <si>
    <t xml:space="preserve">Субвенции бюджетам субъектов РФ и муниципальных образований                   </t>
  </si>
  <si>
    <t>Иные межбюджетные трансферты</t>
  </si>
  <si>
    <t>Безвозмездные поступления от государственных организаций</t>
  </si>
  <si>
    <t>Безвозмездные поступления от негосударственных организаций</t>
  </si>
  <si>
    <t>Доходы бюджета от возврата прочих остатков субсидий, субвенций и иных межбюджетных трансфертов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</si>
  <si>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</si>
  <si>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</si>
  <si>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>Сведения об исполнении доходов районного бюджета за 2022 год в сравнении с запланированными значениями на соответствующий финансовый год и с соответствующим периодом прошлого года</t>
  </si>
  <si>
    <t>тыс.руб.</t>
  </si>
  <si>
    <t>Cведения об исполнении районного бюджета Корочанского района по разделам и подразделам классификации расходов бюджета за 2022 год в сравнении с запланированными значениями на соответствующий финансовый год и с соответствующим периодом прошлого года</t>
  </si>
  <si>
    <t>Классификация</t>
  </si>
  <si>
    <t>Наименование показателя</t>
  </si>
  <si>
    <t>0100</t>
  </si>
  <si>
    <t xml:space="preserve"> 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</si>
  <si>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</si>
  <si>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</si>
  <si>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</si>
  <si>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</si>
  <si>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</si>
  <si>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</si>
  <si>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</si>
  <si>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</si>
  <si>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</si>
  <si>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</si>
  <si>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</si>
  <si>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</si>
  <si>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</si>
  <si>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</si>
  <si>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</si>
  <si>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</si>
  <si>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</si>
  <si>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</si>
  <si>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</si>
  <si>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</si>
  <si>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</si>
  <si>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</si>
  <si>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</si>
  <si>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</si>
  <si>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</si>
  <si>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</si>
  <si>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</si>
  <si>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</si>
  <si>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</si>
  <si>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</si>
  <si>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</si>
  <si>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</si>
  <si>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</si>
  <si>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</si>
  <si>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</si>
  <si>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</si>
  <si>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</si>
  <si>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</si>
  <si>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</si>
  <si>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</si>
  <si>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</si>
  <si>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</si>
  <si>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</si>
  <si>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</si>
  <si>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</si>
  <si>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</si>
  <si>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</si>
  <si>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</si>
  <si>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</si>
  <si>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</si>
  <si>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</si>
  <si>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</si>
  <si>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</si>
  <si>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</si>
  <si>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</si>
  <si>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</si>
  <si>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</si>
  <si>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</si>
  <si>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</si>
  <si>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</si>
  <si>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</si>
  <si>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</si>
  <si>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</si>
  <si>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</si>
  <si>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</si>
  <si>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</si>
  <si>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</si>
  <si>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</si>
  <si>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</si>
  <si>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</si>
  <si>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</si>
  <si>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</si>
  <si>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</si>
  <si>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</si>
  <si>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0902</t>
  </si>
  <si>
    <t>Амбулаторная помощь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</si>
  <si>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</si>
  <si>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</si>
  <si>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</si>
  <si>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</si>
  <si>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</si>
  <si>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</si>
  <si>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</si>
  <si>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</si>
  <si>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</si>
  <si>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</si>
  <si>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</si>
  <si>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</si>
  <si>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</si>
  <si>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</si>
  <si>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</si>
  <si>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</si>
  <si>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</si>
  <si>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</si>
  <si>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</si>
  <si>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</si>
  <si>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</si>
  <si>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Периодическая печать и издательства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</si>
  <si>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</si>
  <si>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</si>
  <si>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</si>
  <si>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</si>
  <si>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</si>
  <si>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</si>
  <si>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</si>
  <si>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Отклонение (+,-) от годового плана</t>
  </si>
  <si>
    <t>Процент исполнения к годовым назначениям (%)</t>
  </si>
  <si>
    <t>Темп роста 2022 года к 2021 году (%)</t>
  </si>
  <si>
    <t xml:space="preserve">Исполнено на 1.01.2023 </t>
  </si>
  <si>
    <t>(тыс.рублей)</t>
  </si>
  <si>
    <t>Утверждено на 1.01.2023 год</t>
  </si>
  <si>
    <t xml:space="preserve">Исполнено на 1.01.2022 </t>
  </si>
  <si>
    <t>0406</t>
  </si>
  <si>
    <t>Водное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</si>
</sst>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2" fontId="4" fillId="0" borderId="1" xfId="1" applyNumberFormat="1" applyFont="1" applyFill="1" applyBorder="1" applyAlignment="1">
      <alignment horizontal="center" vertical="center" wrapText="1" readingOrder="1"/>
    </xf>
    <xf numFmtId="164" fontId="4" fillId="0" borderId="1" xfId="1" applyNumberFormat="1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49" fontId="11" fillId="0" borderId="1" xfId="0" applyNumberFormat="1" applyFont="1" applyBorder="1" applyAlignment="1" applyProtection="1">
      <alignment horizontal="left" vertical="center" wrapText="1"/>
    </xf>
    <xf numFmtId="164" fontId="11" fillId="0" borderId="1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164" fontId="12" fillId="0" borderId="1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49" fontId="11" fillId="0" borderId="1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 applyProtection="1">
      <alignment horizontal="center"/>
    </xf>
    <xf numFmtId="3" fontId="11" fillId="0" borderId="1" xfId="0" applyNumberFormat="1" applyFont="1" applyBorder="1" applyAlignment="1" applyProtection="1">
      <alignment horizontal="center" vertical="center" wrapText="1"/>
    </xf>
    <xf numFmtId="3" fontId="12" fillId="0" borderId="1" xfId="0" applyNumberFormat="1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F3" sqref="F3"/>
    </sheetView>
  </sheetViews>
  <sheetFormatPr defaultRowHeight="14.4" x14ac:dyDescent="0.3"/>
  <cols>
    <col min="1" max="1" width="40.5546875" customWidth="1"/>
    <col min="2" max="3" width="16.109375" customWidth="1"/>
    <col min="4" max="4" width="13.6640625" customWidth="1"/>
    <col min="5" max="5" width="15.109375" customWidth="1"/>
    <col min="6" max="6" width="19.6640625" customWidth="1"/>
  </cols>
  <sheetData>
    <row r="1" spans="1:6" ht="53.25" customHeight="1" x14ac:dyDescent="0.3">
      <c r="A1" s="33" t="s">
        <v>39</v>
      </c>
      <c r="B1" s="33"/>
      <c r="C1" s="33"/>
      <c r="D1" s="33"/>
      <c r="E1" s="33"/>
      <c r="F1" s="33"/>
    </row>
    <row r="2" spans="1:6" ht="16.5" customHeight="1" x14ac:dyDescent="0.3">
      <c r="A2" s="31"/>
      <c r="B2" s="31"/>
      <c r="C2" s="31"/>
      <c r="D2" s="31"/>
      <c r="E2" s="31"/>
      <c r="F2" s="32" t="s">
        <v>40</v>
      </c>
    </row>
    <row r="3" spans="1:6" ht="141" customHeight="1" x14ac:dyDescent="0.3">
      <c r="A3" s="1" t="s">
        <v>0</v>
      </c>
      <c r="B3" s="14" t="s">
        <v>1</v>
      </c>
      <c r="C3" s="1" t="s">
        <v>2</v>
      </c>
      <c r="D3" s="2" t="s">
        <v>3</v>
      </c>
      <c r="E3" s="3" t="s">
        <v>4</v>
      </c>
      <c r="F3" s="4" t="s">
        <v>5</v>
      </c>
    </row>
    <row r="4" spans="1:6" ht="12" customHeight="1" x14ac:dyDescent="0.3">
      <c r="A4" s="28">
        <v>1</v>
      </c>
      <c r="B4" s="29">
        <v>2</v>
      </c>
      <c r="C4" s="30">
        <v>3</v>
      </c>
      <c r="D4" s="30">
        <v>4</v>
      </c>
      <c r="E4" s="30">
        <v>5</v>
      </c>
      <c r="F4" s="30">
        <v>6</v>
      </c>
    </row>
    <row r="5" spans="1:6" ht="17.399999999999999" x14ac:dyDescent="0.3">
      <c r="A5" s="19" t="s">
        <v>6</v>
      </c>
      <c r="B5" s="8">
        <v>571606</v>
      </c>
      <c r="C5" s="8">
        <v>655353</v>
      </c>
      <c r="D5" s="9">
        <v>114.65117580991102</v>
      </c>
      <c r="E5" s="8">
        <v>542109</v>
      </c>
      <c r="F5" s="9">
        <v>120.88952590715152</v>
      </c>
    </row>
    <row r="6" spans="1:6" ht="17.399999999999999" x14ac:dyDescent="0.3">
      <c r="A6" s="19" t="s">
        <v>7</v>
      </c>
      <c r="B6" s="8">
        <v>24323</v>
      </c>
      <c r="C6" s="8">
        <v>28032</v>
      </c>
      <c r="D6" s="9">
        <v>115.24894133125025</v>
      </c>
      <c r="E6" s="8">
        <v>23802</v>
      </c>
      <c r="F6" s="9">
        <v>117.77161583060247</v>
      </c>
    </row>
    <row r="7" spans="1:6" ht="17.399999999999999" x14ac:dyDescent="0.3">
      <c r="A7" s="19" t="s">
        <v>8</v>
      </c>
      <c r="B7" s="8">
        <v>21401</v>
      </c>
      <c r="C7" s="8">
        <v>25253</v>
      </c>
      <c r="D7" s="8">
        <v>117.99915891780759</v>
      </c>
      <c r="E7" s="8">
        <v>17149</v>
      </c>
      <c r="F7" s="9">
        <v>147.25639979007522</v>
      </c>
    </row>
    <row r="8" spans="1:6" ht="16.5" customHeight="1" x14ac:dyDescent="0.3">
      <c r="A8" s="20" t="s">
        <v>9</v>
      </c>
      <c r="B8" s="10">
        <v>6124</v>
      </c>
      <c r="C8" s="10">
        <v>7837</v>
      </c>
      <c r="D8" s="10">
        <v>127.97191378184193</v>
      </c>
      <c r="E8" s="10">
        <v>0</v>
      </c>
      <c r="F8" s="11">
        <v>0</v>
      </c>
    </row>
    <row r="9" spans="1:6" ht="16.5" customHeight="1" x14ac:dyDescent="0.3">
      <c r="A9" s="21" t="s">
        <v>10</v>
      </c>
      <c r="B9" s="15">
        <v>0</v>
      </c>
      <c r="C9" s="12">
        <v>37</v>
      </c>
      <c r="D9" s="10">
        <v>0</v>
      </c>
      <c r="E9" s="12">
        <v>2642</v>
      </c>
      <c r="F9" s="11">
        <v>1.4004542013626042</v>
      </c>
    </row>
    <row r="10" spans="1:6" ht="16.5" customHeight="1" x14ac:dyDescent="0.3">
      <c r="A10" s="21" t="s">
        <v>11</v>
      </c>
      <c r="B10" s="15">
        <v>8591</v>
      </c>
      <c r="C10" s="10">
        <v>11398</v>
      </c>
      <c r="D10" s="11">
        <v>132.67372832033524</v>
      </c>
      <c r="E10" s="10">
        <v>8265</v>
      </c>
      <c r="F10" s="11">
        <v>137.90683605565638</v>
      </c>
    </row>
    <row r="11" spans="1:6" ht="29.25" customHeight="1" x14ac:dyDescent="0.3">
      <c r="A11" s="21" t="s">
        <v>12</v>
      </c>
      <c r="B11" s="15">
        <v>6686</v>
      </c>
      <c r="C11" s="10">
        <v>5981</v>
      </c>
      <c r="D11" s="11">
        <v>89.455578821417888</v>
      </c>
      <c r="E11" s="10">
        <v>6242</v>
      </c>
      <c r="F11" s="11">
        <v>95.818647869272667</v>
      </c>
    </row>
    <row r="12" spans="1:6" ht="17.25" customHeight="1" x14ac:dyDescent="0.3">
      <c r="A12" s="19" t="s">
        <v>13</v>
      </c>
      <c r="B12" s="8">
        <v>4597</v>
      </c>
      <c r="C12" s="8">
        <v>5478</v>
      </c>
      <c r="D12" s="9">
        <v>119.16467261257341</v>
      </c>
      <c r="E12" s="8">
        <v>4617</v>
      </c>
      <c r="F12" s="9">
        <v>118.64847303443796</v>
      </c>
    </row>
    <row r="13" spans="1:6" ht="19.5" customHeight="1" x14ac:dyDescent="0.3">
      <c r="A13" s="22" t="s">
        <v>14</v>
      </c>
      <c r="B13" s="16">
        <v>27206</v>
      </c>
      <c r="C13" s="8">
        <v>33288</v>
      </c>
      <c r="D13" s="9">
        <v>122.35536278762038</v>
      </c>
      <c r="E13" s="8">
        <v>31605</v>
      </c>
      <c r="F13" s="8">
        <v>105.32510678690082</v>
      </c>
    </row>
    <row r="14" spans="1:6" ht="130.5" customHeight="1" x14ac:dyDescent="0.3">
      <c r="A14" s="21" t="s">
        <v>15</v>
      </c>
      <c r="B14" s="15">
        <v>24018</v>
      </c>
      <c r="C14" s="10">
        <v>28806</v>
      </c>
      <c r="D14" s="11">
        <v>119.93504871346489</v>
      </c>
      <c r="E14" s="10">
        <v>27329</v>
      </c>
      <c r="F14" s="11">
        <v>105.40451534999451</v>
      </c>
    </row>
    <row r="15" spans="1:6" ht="130.5" customHeight="1" x14ac:dyDescent="0.3">
      <c r="A15" s="21" t="s">
        <v>16</v>
      </c>
      <c r="B15" s="15">
        <v>1975</v>
      </c>
      <c r="C15" s="12">
        <v>2729</v>
      </c>
      <c r="D15" s="11">
        <v>138.17721518987344</v>
      </c>
      <c r="E15" s="12">
        <v>2662</v>
      </c>
      <c r="F15" s="11">
        <v>102.51690458302029</v>
      </c>
    </row>
    <row r="16" spans="1:6" ht="18.75" customHeight="1" x14ac:dyDescent="0.3">
      <c r="A16" s="20" t="s">
        <v>17</v>
      </c>
      <c r="B16" s="10">
        <v>1210</v>
      </c>
      <c r="C16" s="10">
        <v>1482</v>
      </c>
      <c r="D16" s="11">
        <v>122.47933884297521</v>
      </c>
      <c r="E16" s="10">
        <v>1400</v>
      </c>
      <c r="F16" s="10">
        <v>105.85714285714285</v>
      </c>
    </row>
    <row r="17" spans="1:6" ht="35.25" customHeight="1" x14ac:dyDescent="0.3">
      <c r="A17" s="21" t="s">
        <v>18</v>
      </c>
      <c r="B17" s="15">
        <v>3</v>
      </c>
      <c r="C17" s="12">
        <v>3</v>
      </c>
      <c r="D17" s="10">
        <v>100</v>
      </c>
      <c r="E17" s="12">
        <v>16</v>
      </c>
      <c r="F17" s="11">
        <v>18.75</v>
      </c>
    </row>
    <row r="18" spans="1:6" ht="35.25" customHeight="1" x14ac:dyDescent="0.3">
      <c r="A18" s="23" t="s">
        <v>19</v>
      </c>
      <c r="B18" s="17">
        <v>0</v>
      </c>
      <c r="C18" s="12">
        <v>271</v>
      </c>
      <c r="D18" s="10">
        <v>0</v>
      </c>
      <c r="E18" s="12">
        <v>197</v>
      </c>
      <c r="F18" s="11">
        <v>137.56345177664974</v>
      </c>
    </row>
    <row r="19" spans="1:6" ht="35.25" customHeight="1" x14ac:dyDescent="0.3">
      <c r="A19" s="22" t="s">
        <v>20</v>
      </c>
      <c r="B19" s="16">
        <v>1820</v>
      </c>
      <c r="C19" s="8">
        <v>1883</v>
      </c>
      <c r="D19" s="9">
        <v>103.46153846153847</v>
      </c>
      <c r="E19" s="8">
        <v>1105</v>
      </c>
      <c r="F19" s="9">
        <v>170.40723981900453</v>
      </c>
    </row>
    <row r="20" spans="1:6" ht="35.25" customHeight="1" x14ac:dyDescent="0.3">
      <c r="A20" s="22" t="s">
        <v>21</v>
      </c>
      <c r="B20" s="16">
        <v>1551</v>
      </c>
      <c r="C20" s="8">
        <v>2057</v>
      </c>
      <c r="D20" s="9">
        <v>132.6241134751773</v>
      </c>
      <c r="E20" s="8">
        <v>1545</v>
      </c>
      <c r="F20" s="8">
        <v>133.13915857605178</v>
      </c>
    </row>
    <row r="21" spans="1:6" ht="35.25" customHeight="1" x14ac:dyDescent="0.3">
      <c r="A21" s="22" t="s">
        <v>22</v>
      </c>
      <c r="B21" s="16">
        <v>0</v>
      </c>
      <c r="C21" s="5">
        <v>602</v>
      </c>
      <c r="D21" s="8">
        <v>0</v>
      </c>
      <c r="E21" s="7">
        <v>430</v>
      </c>
      <c r="F21" s="9">
        <v>140</v>
      </c>
    </row>
    <row r="22" spans="1:6" ht="35.25" customHeight="1" x14ac:dyDescent="0.3">
      <c r="A22" s="22" t="s">
        <v>23</v>
      </c>
      <c r="B22" s="16">
        <v>200</v>
      </c>
      <c r="C22" s="5">
        <v>3630</v>
      </c>
      <c r="D22" s="8">
        <v>1814.9999999999998</v>
      </c>
      <c r="E22" s="5">
        <v>213</v>
      </c>
      <c r="F22" s="9">
        <v>0</v>
      </c>
    </row>
    <row r="23" spans="1:6" ht="35.25" customHeight="1" x14ac:dyDescent="0.3">
      <c r="A23" s="22" t="s">
        <v>24</v>
      </c>
      <c r="B23" s="16">
        <v>3000</v>
      </c>
      <c r="C23" s="8">
        <v>5265</v>
      </c>
      <c r="D23" s="9">
        <v>175.5</v>
      </c>
      <c r="E23" s="8">
        <v>5496</v>
      </c>
      <c r="F23" s="9">
        <v>95.796943231441048</v>
      </c>
    </row>
    <row r="24" spans="1:6" ht="18.75" customHeight="1" x14ac:dyDescent="0.3">
      <c r="A24" s="22" t="s">
        <v>25</v>
      </c>
      <c r="B24" s="16">
        <v>1281</v>
      </c>
      <c r="C24" s="5">
        <v>1081</v>
      </c>
      <c r="D24" s="9">
        <v>84.387197501951604</v>
      </c>
      <c r="E24" s="5">
        <v>1291</v>
      </c>
      <c r="F24" s="9">
        <v>83.73353989155693</v>
      </c>
    </row>
    <row r="25" spans="1:6" ht="18.75" customHeight="1" x14ac:dyDescent="0.3">
      <c r="A25" s="22" t="s">
        <v>26</v>
      </c>
      <c r="B25" s="16">
        <v>0</v>
      </c>
      <c r="C25" s="6">
        <v>-89</v>
      </c>
      <c r="D25" s="8">
        <v>0</v>
      </c>
      <c r="E25" s="6">
        <v>109</v>
      </c>
      <c r="F25" s="9">
        <v>-81.651376146788991</v>
      </c>
    </row>
    <row r="26" spans="1:6" ht="18.75" customHeight="1" x14ac:dyDescent="0.3">
      <c r="A26" s="19" t="s">
        <v>27</v>
      </c>
      <c r="B26" s="8">
        <v>10</v>
      </c>
      <c r="C26" s="5">
        <v>2</v>
      </c>
      <c r="D26" s="8">
        <v>20</v>
      </c>
      <c r="E26" s="5">
        <v>37</v>
      </c>
      <c r="F26" s="8">
        <v>5.4054054054054053</v>
      </c>
    </row>
    <row r="27" spans="1:6" ht="32.25" customHeight="1" x14ac:dyDescent="0.3">
      <c r="A27" s="26" t="s">
        <v>28</v>
      </c>
      <c r="B27" s="8">
        <v>656995</v>
      </c>
      <c r="C27" s="8">
        <v>761835</v>
      </c>
      <c r="D27" s="8">
        <v>115.95750348176166</v>
      </c>
      <c r="E27" s="8">
        <v>629508</v>
      </c>
      <c r="F27" s="9">
        <v>121.02070188146934</v>
      </c>
    </row>
    <row r="28" spans="1:6" ht="18.75" customHeight="1" x14ac:dyDescent="0.3">
      <c r="A28" s="27" t="s">
        <v>29</v>
      </c>
      <c r="B28" s="8">
        <v>1988862.4999999998</v>
      </c>
      <c r="C28" s="8">
        <v>1944936.9</v>
      </c>
      <c r="D28" s="9">
        <v>97.791420975557642</v>
      </c>
      <c r="E28" s="8">
        <v>1458394</v>
      </c>
      <c r="F28" s="9">
        <v>133.36155387364457</v>
      </c>
    </row>
    <row r="29" spans="1:6" ht="35.25" customHeight="1" x14ac:dyDescent="0.3">
      <c r="A29" s="24" t="s">
        <v>30</v>
      </c>
      <c r="B29" s="18">
        <v>335008.90000000002</v>
      </c>
      <c r="C29" s="10">
        <v>335008.90000000002</v>
      </c>
      <c r="D29" s="10">
        <v>100</v>
      </c>
      <c r="E29" s="10">
        <v>229717</v>
      </c>
      <c r="F29" s="10">
        <v>145.83548453096637</v>
      </c>
    </row>
    <row r="30" spans="1:6" ht="35.25" customHeight="1" x14ac:dyDescent="0.3">
      <c r="A30" s="24" t="s">
        <v>31</v>
      </c>
      <c r="B30" s="18">
        <v>386802.3</v>
      </c>
      <c r="C30" s="10">
        <v>385178.6</v>
      </c>
      <c r="D30" s="11">
        <v>99.580224833202905</v>
      </c>
      <c r="E30" s="10">
        <v>164002</v>
      </c>
      <c r="F30" s="11">
        <v>234.86213582761187</v>
      </c>
    </row>
    <row r="31" spans="1:6" ht="35.25" customHeight="1" x14ac:dyDescent="0.3">
      <c r="A31" s="24" t="s">
        <v>32</v>
      </c>
      <c r="B31" s="18">
        <v>981694.1</v>
      </c>
      <c r="C31" s="10">
        <v>940448.5</v>
      </c>
      <c r="D31" s="11">
        <v>95.798528278819234</v>
      </c>
      <c r="E31" s="10">
        <v>916396</v>
      </c>
      <c r="F31" s="11">
        <v>102.62468408853816</v>
      </c>
    </row>
    <row r="32" spans="1:6" ht="35.25" customHeight="1" x14ac:dyDescent="0.3">
      <c r="A32" s="24" t="s">
        <v>33</v>
      </c>
      <c r="B32" s="18">
        <v>284406.3</v>
      </c>
      <c r="C32" s="10">
        <v>284406.2</v>
      </c>
      <c r="D32" s="10">
        <v>99.999964839034874</v>
      </c>
      <c r="E32" s="10">
        <v>150045</v>
      </c>
      <c r="F32" s="11">
        <v>189.54726915258757</v>
      </c>
    </row>
    <row r="33" spans="1:6" ht="35.25" customHeight="1" x14ac:dyDescent="0.3">
      <c r="A33" s="24" t="s">
        <v>34</v>
      </c>
      <c r="B33" s="18">
        <v>24.7</v>
      </c>
      <c r="C33" s="10">
        <v>24.7</v>
      </c>
      <c r="D33" s="10">
        <v>100</v>
      </c>
      <c r="E33" s="10">
        <v>0</v>
      </c>
      <c r="F33" s="10">
        <v>0</v>
      </c>
    </row>
    <row r="34" spans="1:6" ht="35.25" customHeight="1" x14ac:dyDescent="0.3">
      <c r="A34" s="24" t="s">
        <v>35</v>
      </c>
      <c r="B34" s="18">
        <v>926.2</v>
      </c>
      <c r="C34" s="10">
        <v>926</v>
      </c>
      <c r="D34" s="10">
        <v>99.978406391708049</v>
      </c>
      <c r="E34" s="10">
        <v>0</v>
      </c>
      <c r="F34" s="10">
        <v>0</v>
      </c>
    </row>
    <row r="35" spans="1:6" ht="52.5" customHeight="1" x14ac:dyDescent="0.3">
      <c r="A35" s="24" t="s">
        <v>36</v>
      </c>
      <c r="B35" s="18">
        <v>0</v>
      </c>
      <c r="C35" s="12">
        <v>1</v>
      </c>
      <c r="D35" s="10">
        <v>0</v>
      </c>
      <c r="E35" s="12">
        <v>97</v>
      </c>
      <c r="F35" s="10">
        <v>1.0309278350515463</v>
      </c>
    </row>
    <row r="36" spans="1:6" ht="47.25" customHeight="1" x14ac:dyDescent="0.3">
      <c r="A36" s="24" t="s">
        <v>37</v>
      </c>
      <c r="B36" s="18">
        <v>0</v>
      </c>
      <c r="C36" s="10">
        <v>-1057</v>
      </c>
      <c r="D36" s="10">
        <v>0</v>
      </c>
      <c r="E36" s="10">
        <v>-1863</v>
      </c>
      <c r="F36" s="11">
        <v>56.736446591519055</v>
      </c>
    </row>
    <row r="37" spans="1:6" ht="17.399999999999999" x14ac:dyDescent="0.3">
      <c r="A37" s="25" t="s">
        <v>38</v>
      </c>
      <c r="B37" s="13">
        <v>2645857.5</v>
      </c>
      <c r="C37" s="13">
        <v>2706771.9</v>
      </c>
      <c r="D37" s="9">
        <v>102.30225550695758</v>
      </c>
      <c r="E37" s="13">
        <v>2087902</v>
      </c>
      <c r="F37" s="9">
        <v>129.64075421164404</v>
      </c>
    </row>
  </sheetData>
  <mergeCells count="1">
    <mergeCell ref="A1:F1"/>
  </mergeCells>
  <pageMargins left="0.70866141732283472" right="0.70866141732283472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topLeftCell="A52" zoomScale="80" zoomScaleNormal="80" workbookViewId="0">
      <selection activeCell="F61" sqref="F61"/>
    </sheetView>
  </sheetViews>
  <sheetFormatPr defaultRowHeight="14.4" x14ac:dyDescent="0.3"/>
  <cols>
    <col min="2" max="2" width="39.77734375" customWidth="1"/>
    <col min="3" max="4" width="14.109375" customWidth="1"/>
    <col min="5" max="5" width="14.109375" hidden="1" customWidth="1"/>
    <col min="6" max="6" width="17" customWidth="1"/>
    <col min="7" max="7" width="17.44140625" customWidth="1"/>
    <col min="8" max="8" width="14.5546875" customWidth="1"/>
  </cols>
  <sheetData>
    <row r="1" spans="1:8" ht="103.2" customHeight="1" x14ac:dyDescent="0.35">
      <c r="A1" s="43" t="s">
        <v>41</v>
      </c>
      <c r="B1" s="43"/>
      <c r="C1" s="43"/>
      <c r="D1" s="43"/>
      <c r="E1" s="43"/>
      <c r="F1" s="43"/>
      <c r="G1" s="43"/>
      <c r="H1" s="43"/>
    </row>
    <row r="2" spans="1:8" x14ac:dyDescent="0.3">
      <c r="H2" s="44" t="s">
        <v>155</v>
      </c>
    </row>
    <row r="3" spans="1:8" ht="87.6" customHeight="1" x14ac:dyDescent="0.3">
      <c r="A3" s="34" t="s">
        <v>42</v>
      </c>
      <c r="B3" s="34" t="s">
        <v>43</v>
      </c>
      <c r="C3" s="42" t="s">
        <v>156</v>
      </c>
      <c r="D3" s="42" t="s">
        <v>154</v>
      </c>
      <c r="E3" s="42" t="s">
        <v>151</v>
      </c>
      <c r="F3" s="42" t="s">
        <v>152</v>
      </c>
      <c r="G3" s="42" t="s">
        <v>157</v>
      </c>
      <c r="H3" s="42" t="s">
        <v>153</v>
      </c>
    </row>
    <row r="4" spans="1:8" ht="34.799999999999997" x14ac:dyDescent="0.3">
      <c r="A4" s="34" t="s">
        <v>44</v>
      </c>
      <c r="B4" s="35" t="s">
        <v>45</v>
      </c>
      <c r="C4" s="36">
        <f>SUM(C5:C11)</f>
        <v>194715.2</v>
      </c>
      <c r="D4" s="36">
        <f>SUM(D5:D11)</f>
        <v>186657</v>
      </c>
      <c r="E4" s="36">
        <f>C4-D4</f>
        <v>8058.2000000000116</v>
      </c>
      <c r="F4" s="36">
        <f>D4/C4*100</f>
        <v>95.861545477702819</v>
      </c>
      <c r="G4" s="47">
        <f t="shared" ref="G4" si="0">SUM(G5:G11)</f>
        <v>189941</v>
      </c>
      <c r="H4" s="36">
        <f>D4/G4*100</f>
        <v>98.271042060429295</v>
      </c>
    </row>
    <row r="5" spans="1:8" ht="108" x14ac:dyDescent="0.3">
      <c r="A5" s="37" t="s">
        <v>46</v>
      </c>
      <c r="B5" s="39" t="s">
        <v>47</v>
      </c>
      <c r="C5" s="38">
        <v>1968</v>
      </c>
      <c r="D5" s="38">
        <v>1950.1</v>
      </c>
      <c r="E5" s="38">
        <f>C5-D5</f>
        <v>17.900000000000091</v>
      </c>
      <c r="F5" s="38">
        <f>D5/C5*100</f>
        <v>99.090447154471534</v>
      </c>
      <c r="G5" s="48">
        <v>1814</v>
      </c>
      <c r="H5" s="38">
        <f t="shared" ref="H5:H58" si="1">D5/G5*100</f>
        <v>107.50275633958104</v>
      </c>
    </row>
    <row r="6" spans="1:8" ht="108" x14ac:dyDescent="0.3">
      <c r="A6" s="37" t="s">
        <v>48</v>
      </c>
      <c r="B6" s="39" t="s">
        <v>49</v>
      </c>
      <c r="C6" s="38">
        <v>71146.3</v>
      </c>
      <c r="D6" s="38">
        <v>68982.3</v>
      </c>
      <c r="E6" s="38">
        <f t="shared" ref="E6:E11" si="2">C6-D6</f>
        <v>2164</v>
      </c>
      <c r="F6" s="38">
        <f t="shared" ref="F6:F11" si="3">D6/C6*100</f>
        <v>96.958380126584231</v>
      </c>
      <c r="G6" s="48">
        <v>68616.399999999994</v>
      </c>
      <c r="H6" s="38">
        <f t="shared" si="1"/>
        <v>100.53325444062938</v>
      </c>
    </row>
    <row r="7" spans="1:8" ht="18" x14ac:dyDescent="0.3">
      <c r="A7" s="37" t="s">
        <v>50</v>
      </c>
      <c r="B7" s="39" t="s">
        <v>51</v>
      </c>
      <c r="C7" s="38">
        <v>78.7</v>
      </c>
      <c r="D7" s="38">
        <v>0</v>
      </c>
      <c r="E7" s="38">
        <f t="shared" si="2"/>
        <v>78.7</v>
      </c>
      <c r="F7" s="38">
        <f t="shared" si="3"/>
        <v>0</v>
      </c>
      <c r="G7" s="48">
        <v>0</v>
      </c>
      <c r="H7" s="38">
        <v>0</v>
      </c>
    </row>
    <row r="8" spans="1:8" ht="90" x14ac:dyDescent="0.3">
      <c r="A8" s="37" t="s">
        <v>52</v>
      </c>
      <c r="B8" s="39" t="s">
        <v>53</v>
      </c>
      <c r="C8" s="38">
        <v>23355.7</v>
      </c>
      <c r="D8" s="38">
        <v>22813.1</v>
      </c>
      <c r="E8" s="38">
        <f t="shared" si="2"/>
        <v>542.60000000000218</v>
      </c>
      <c r="F8" s="38">
        <f t="shared" si="3"/>
        <v>97.676798383264028</v>
      </c>
      <c r="G8" s="48">
        <v>22118.5</v>
      </c>
      <c r="H8" s="38">
        <f t="shared" si="1"/>
        <v>103.14035761918757</v>
      </c>
    </row>
    <row r="9" spans="1:8" ht="36" x14ac:dyDescent="0.3">
      <c r="A9" s="37" t="s">
        <v>54</v>
      </c>
      <c r="B9" s="39" t="s">
        <v>55</v>
      </c>
      <c r="C9" s="38">
        <v>2897</v>
      </c>
      <c r="D9" s="38">
        <v>2895.9</v>
      </c>
      <c r="E9" s="38">
        <f t="shared" si="2"/>
        <v>1.0999999999999091</v>
      </c>
      <c r="F9" s="38">
        <f t="shared" si="3"/>
        <v>99.962029685881944</v>
      </c>
      <c r="G9" s="48">
        <v>2155.9</v>
      </c>
      <c r="H9" s="38">
        <f t="shared" si="1"/>
        <v>134.32441207848231</v>
      </c>
    </row>
    <row r="10" spans="1:8" ht="18" x14ac:dyDescent="0.3">
      <c r="A10" s="37" t="s">
        <v>56</v>
      </c>
      <c r="B10" s="39" t="s">
        <v>57</v>
      </c>
      <c r="C10" s="38">
        <v>1613.5</v>
      </c>
      <c r="D10" s="38">
        <v>0</v>
      </c>
      <c r="E10" s="38">
        <f t="shared" si="2"/>
        <v>1613.5</v>
      </c>
      <c r="F10" s="38">
        <f t="shared" si="3"/>
        <v>0</v>
      </c>
      <c r="G10" s="48">
        <v>0</v>
      </c>
      <c r="H10" s="38">
        <v>0</v>
      </c>
    </row>
    <row r="11" spans="1:8" ht="36" x14ac:dyDescent="0.3">
      <c r="A11" s="37" t="s">
        <v>58</v>
      </c>
      <c r="B11" s="39" t="s">
        <v>59</v>
      </c>
      <c r="C11" s="38">
        <v>93656</v>
      </c>
      <c r="D11" s="38">
        <v>90015.6</v>
      </c>
      <c r="E11" s="38">
        <f t="shared" si="2"/>
        <v>3640.3999999999942</v>
      </c>
      <c r="F11" s="38">
        <f t="shared" si="3"/>
        <v>96.113009310668843</v>
      </c>
      <c r="G11" s="48">
        <v>95236.2</v>
      </c>
      <c r="H11" s="38">
        <f t="shared" si="1"/>
        <v>94.518260913392183</v>
      </c>
    </row>
    <row r="12" spans="1:8" ht="17.399999999999999" x14ac:dyDescent="0.3">
      <c r="A12" s="34" t="s">
        <v>60</v>
      </c>
      <c r="B12" s="35" t="s">
        <v>61</v>
      </c>
      <c r="C12" s="36">
        <f>SUM(C13)</f>
        <v>568</v>
      </c>
      <c r="D12" s="36">
        <f>SUM(D13)</f>
        <v>355.7</v>
      </c>
      <c r="E12" s="36">
        <f>C12-D12</f>
        <v>212.3</v>
      </c>
      <c r="F12" s="36">
        <f>D12/C12*100</f>
        <v>62.623239436619713</v>
      </c>
      <c r="G12" s="47">
        <f t="shared" ref="G12" si="4">SUM(G13)</f>
        <v>2838</v>
      </c>
      <c r="H12" s="36">
        <f t="shared" si="1"/>
        <v>12.533474277660323</v>
      </c>
    </row>
    <row r="13" spans="1:8" ht="36" x14ac:dyDescent="0.3">
      <c r="A13" s="37" t="s">
        <v>62</v>
      </c>
      <c r="B13" s="39" t="s">
        <v>63</v>
      </c>
      <c r="C13" s="38">
        <v>568</v>
      </c>
      <c r="D13" s="38">
        <v>355.7</v>
      </c>
      <c r="E13" s="38">
        <f t="shared" ref="E13" si="5">C13-D13</f>
        <v>212.3</v>
      </c>
      <c r="F13" s="38">
        <f t="shared" ref="F13" si="6">D13/C13*100</f>
        <v>62.623239436619713</v>
      </c>
      <c r="G13" s="48">
        <v>2838</v>
      </c>
      <c r="H13" s="38">
        <f t="shared" si="1"/>
        <v>12.533474277660323</v>
      </c>
    </row>
    <row r="14" spans="1:8" ht="69.599999999999994" x14ac:dyDescent="0.3">
      <c r="A14" s="34" t="s">
        <v>64</v>
      </c>
      <c r="B14" s="35" t="s">
        <v>65</v>
      </c>
      <c r="C14" s="36">
        <f>SUM(C15:C17)</f>
        <v>19287.900000000001</v>
      </c>
      <c r="D14" s="36">
        <f>SUM(D15:D17)</f>
        <v>18899.400000000001</v>
      </c>
      <c r="E14" s="36">
        <f>C14-D14</f>
        <v>388.5</v>
      </c>
      <c r="F14" s="36">
        <f>D14/C14*100</f>
        <v>97.985783833387771</v>
      </c>
      <c r="G14" s="47">
        <f t="shared" ref="G14" si="7">SUM(G15:G17)</f>
        <v>8638.3000000000011</v>
      </c>
      <c r="H14" s="36">
        <f t="shared" si="1"/>
        <v>218.78610374726506</v>
      </c>
    </row>
    <row r="15" spans="1:8" ht="18" x14ac:dyDescent="0.3">
      <c r="A15" s="37" t="s">
        <v>66</v>
      </c>
      <c r="B15" s="39" t="s">
        <v>67</v>
      </c>
      <c r="C15" s="38">
        <v>1951</v>
      </c>
      <c r="D15" s="38">
        <v>1933.1</v>
      </c>
      <c r="E15" s="38">
        <f t="shared" ref="E15:E17" si="8">C15-D15</f>
        <v>17.900000000000091</v>
      </c>
      <c r="F15" s="38">
        <f t="shared" ref="F15:F17" si="9">D15/C15*100</f>
        <v>99.082521783700656</v>
      </c>
      <c r="G15" s="45">
        <v>1735.7</v>
      </c>
      <c r="H15" s="38">
        <f t="shared" si="1"/>
        <v>111.37293311056058</v>
      </c>
    </row>
    <row r="16" spans="1:8" ht="72" x14ac:dyDescent="0.3">
      <c r="A16" s="37" t="s">
        <v>68</v>
      </c>
      <c r="B16" s="39" t="s">
        <v>69</v>
      </c>
      <c r="C16" s="38">
        <v>9122</v>
      </c>
      <c r="D16" s="38">
        <v>8849.6</v>
      </c>
      <c r="E16" s="38">
        <f t="shared" si="8"/>
        <v>272.39999999999964</v>
      </c>
      <c r="F16" s="38">
        <f t="shared" si="9"/>
        <v>97.013812760359571</v>
      </c>
      <c r="G16" s="45">
        <v>6902.6</v>
      </c>
      <c r="H16" s="38">
        <f t="shared" si="1"/>
        <v>128.20676266913918</v>
      </c>
    </row>
    <row r="17" spans="1:8" ht="54" x14ac:dyDescent="0.3">
      <c r="A17" s="37" t="s">
        <v>70</v>
      </c>
      <c r="B17" s="39" t="s">
        <v>71</v>
      </c>
      <c r="C17" s="38">
        <v>8214.9</v>
      </c>
      <c r="D17" s="38">
        <v>8116.7</v>
      </c>
      <c r="E17" s="38">
        <f t="shared" si="8"/>
        <v>98.199999999999818</v>
      </c>
      <c r="F17" s="38">
        <f t="shared" si="9"/>
        <v>98.804611133428295</v>
      </c>
      <c r="G17" s="45">
        <v>0</v>
      </c>
      <c r="H17" s="38">
        <v>0</v>
      </c>
    </row>
    <row r="18" spans="1:8" ht="34.799999999999997" x14ac:dyDescent="0.3">
      <c r="A18" s="34" t="s">
        <v>72</v>
      </c>
      <c r="B18" s="35" t="s">
        <v>73</v>
      </c>
      <c r="C18" s="36">
        <f>SUM(C19:C24)</f>
        <v>277265.40000000002</v>
      </c>
      <c r="D18" s="36">
        <f>SUM(D19:D24)</f>
        <v>275780.09999999998</v>
      </c>
      <c r="E18" s="36">
        <f>C18-D18</f>
        <v>1485.3000000000466</v>
      </c>
      <c r="F18" s="36">
        <f>D18/C18*100</f>
        <v>99.464303876358159</v>
      </c>
      <c r="G18" s="47">
        <f>SUM(G19:G24)</f>
        <v>292104.8</v>
      </c>
      <c r="H18" s="36">
        <f t="shared" si="1"/>
        <v>94.411355102689171</v>
      </c>
    </row>
    <row r="19" spans="1:8" ht="18" x14ac:dyDescent="0.3">
      <c r="A19" s="37" t="s">
        <v>74</v>
      </c>
      <c r="B19" s="39" t="s">
        <v>75</v>
      </c>
      <c r="C19" s="38">
        <v>0</v>
      </c>
      <c r="D19" s="38">
        <v>0</v>
      </c>
      <c r="E19" s="38">
        <f t="shared" ref="E19:E24" si="10">C19-D19</f>
        <v>0</v>
      </c>
      <c r="F19" s="38">
        <v>0</v>
      </c>
      <c r="G19" s="48">
        <v>0</v>
      </c>
      <c r="H19" s="38">
        <v>0</v>
      </c>
    </row>
    <row r="20" spans="1:8" ht="18" x14ac:dyDescent="0.3">
      <c r="A20" s="37" t="s">
        <v>158</v>
      </c>
      <c r="B20" s="39" t="s">
        <v>159</v>
      </c>
      <c r="C20" s="38">
        <v>0</v>
      </c>
      <c r="D20" s="38">
        <v>0</v>
      </c>
      <c r="E20" s="38">
        <f t="shared" si="10"/>
        <v>0</v>
      </c>
      <c r="F20" s="38">
        <v>0</v>
      </c>
      <c r="G20" s="48">
        <v>10275</v>
      </c>
      <c r="H20" s="38">
        <v>0</v>
      </c>
    </row>
    <row r="21" spans="1:8" ht="18" x14ac:dyDescent="0.3">
      <c r="A21" s="37" t="s">
        <v>76</v>
      </c>
      <c r="B21" s="39" t="s">
        <v>77</v>
      </c>
      <c r="C21" s="38">
        <v>411</v>
      </c>
      <c r="D21" s="38">
        <v>185.5</v>
      </c>
      <c r="E21" s="38">
        <f t="shared" si="10"/>
        <v>225.5</v>
      </c>
      <c r="F21" s="38">
        <f t="shared" ref="F19:F24" si="11">D21/C21*100</f>
        <v>45.133819951338197</v>
      </c>
      <c r="G21" s="48">
        <v>0</v>
      </c>
      <c r="H21" s="38">
        <v>0</v>
      </c>
    </row>
    <row r="22" spans="1:8" ht="18" x14ac:dyDescent="0.3">
      <c r="A22" s="37" t="s">
        <v>78</v>
      </c>
      <c r="B22" s="39" t="s">
        <v>79</v>
      </c>
      <c r="C22" s="38">
        <v>18568.5</v>
      </c>
      <c r="D22" s="38">
        <v>18558.599999999999</v>
      </c>
      <c r="E22" s="38">
        <f t="shared" si="10"/>
        <v>9.9000000000014552</v>
      </c>
      <c r="F22" s="38">
        <f t="shared" si="11"/>
        <v>99.946683900153474</v>
      </c>
      <c r="G22" s="48">
        <v>17433.099999999999</v>
      </c>
      <c r="H22" s="38">
        <f t="shared" si="1"/>
        <v>106.45610935519214</v>
      </c>
    </row>
    <row r="23" spans="1:8" ht="36" x14ac:dyDescent="0.3">
      <c r="A23" s="37" t="s">
        <v>80</v>
      </c>
      <c r="B23" s="39" t="s">
        <v>81</v>
      </c>
      <c r="C23" s="38">
        <v>244284.7</v>
      </c>
      <c r="D23" s="38">
        <v>243766.3</v>
      </c>
      <c r="E23" s="38">
        <f t="shared" si="10"/>
        <v>518.40000000002328</v>
      </c>
      <c r="F23" s="38">
        <f t="shared" si="11"/>
        <v>99.787788592572511</v>
      </c>
      <c r="G23" s="48">
        <v>257433.9</v>
      </c>
      <c r="H23" s="38">
        <f t="shared" si="1"/>
        <v>94.690831316310707</v>
      </c>
    </row>
    <row r="24" spans="1:8" ht="36" x14ac:dyDescent="0.3">
      <c r="A24" s="37" t="s">
        <v>82</v>
      </c>
      <c r="B24" s="39" t="s">
        <v>83</v>
      </c>
      <c r="C24" s="38">
        <v>14001.2</v>
      </c>
      <c r="D24" s="38">
        <v>13269.7</v>
      </c>
      <c r="E24" s="38">
        <f t="shared" si="10"/>
        <v>731.5</v>
      </c>
      <c r="F24" s="38">
        <f t="shared" si="11"/>
        <v>94.775447818758394</v>
      </c>
      <c r="G24" s="48">
        <v>6962.8</v>
      </c>
      <c r="H24" s="38">
        <f t="shared" si="1"/>
        <v>190.57993910495779</v>
      </c>
    </row>
    <row r="25" spans="1:8" ht="52.2" x14ac:dyDescent="0.3">
      <c r="A25" s="34" t="s">
        <v>84</v>
      </c>
      <c r="B25" s="35" t="s">
        <v>85</v>
      </c>
      <c r="C25" s="36">
        <f>SUM(C26:C29)</f>
        <v>287038.8</v>
      </c>
      <c r="D25" s="36">
        <f>SUM(D26:D29)</f>
        <v>233315</v>
      </c>
      <c r="E25" s="36">
        <f>C25-D25</f>
        <v>53723.799999999988</v>
      </c>
      <c r="F25" s="36">
        <f>D25/C25*100</f>
        <v>81.283436246249636</v>
      </c>
      <c r="G25" s="47">
        <f t="shared" ref="G25" si="12">SUM(G26:G29)</f>
        <v>98852.7</v>
      </c>
      <c r="H25" s="36">
        <f t="shared" si="1"/>
        <v>236.02289062413067</v>
      </c>
    </row>
    <row r="26" spans="1:8" ht="18" x14ac:dyDescent="0.3">
      <c r="A26" s="37" t="s">
        <v>86</v>
      </c>
      <c r="B26" s="39" t="s">
        <v>87</v>
      </c>
      <c r="C26" s="38">
        <v>4054</v>
      </c>
      <c r="D26" s="38">
        <v>4054</v>
      </c>
      <c r="E26" s="38">
        <f t="shared" ref="E26:E29" si="13">C26-D26</f>
        <v>0</v>
      </c>
      <c r="F26" s="38">
        <f t="shared" ref="F26:F29" si="14">D26/C26*100</f>
        <v>100</v>
      </c>
      <c r="G26" s="48">
        <v>1515.4</v>
      </c>
      <c r="H26" s="38">
        <f t="shared" si="1"/>
        <v>267.52012669922129</v>
      </c>
    </row>
    <row r="27" spans="1:8" ht="18" x14ac:dyDescent="0.3">
      <c r="A27" s="37" t="s">
        <v>88</v>
      </c>
      <c r="B27" s="39" t="s">
        <v>89</v>
      </c>
      <c r="C27" s="38">
        <v>3136.1</v>
      </c>
      <c r="D27" s="38">
        <v>3132.4</v>
      </c>
      <c r="E27" s="38">
        <f t="shared" si="13"/>
        <v>3.6999999999998181</v>
      </c>
      <c r="F27" s="38">
        <f t="shared" si="14"/>
        <v>99.882019068269514</v>
      </c>
      <c r="G27" s="48">
        <v>2715</v>
      </c>
      <c r="H27" s="38">
        <f t="shared" si="1"/>
        <v>115.37384898710866</v>
      </c>
    </row>
    <row r="28" spans="1:8" ht="18" x14ac:dyDescent="0.3">
      <c r="A28" s="37" t="s">
        <v>90</v>
      </c>
      <c r="B28" s="39" t="s">
        <v>91</v>
      </c>
      <c r="C28" s="38">
        <v>164199.5</v>
      </c>
      <c r="D28" s="38">
        <v>155400.29999999999</v>
      </c>
      <c r="E28" s="38">
        <f t="shared" si="13"/>
        <v>8799.2000000000116</v>
      </c>
      <c r="F28" s="38">
        <f t="shared" si="14"/>
        <v>94.641152987676563</v>
      </c>
      <c r="G28" s="48">
        <v>94622.3</v>
      </c>
      <c r="H28" s="38">
        <f t="shared" si="1"/>
        <v>164.23221587300242</v>
      </c>
    </row>
    <row r="29" spans="1:8" ht="54" x14ac:dyDescent="0.3">
      <c r="A29" s="37" t="s">
        <v>92</v>
      </c>
      <c r="B29" s="39" t="s">
        <v>93</v>
      </c>
      <c r="C29" s="38">
        <v>115649.2</v>
      </c>
      <c r="D29" s="38">
        <v>70728.3</v>
      </c>
      <c r="E29" s="38">
        <f t="shared" si="13"/>
        <v>44920.899999999994</v>
      </c>
      <c r="F29" s="38">
        <f t="shared" si="14"/>
        <v>61.157621496733228</v>
      </c>
      <c r="G29" s="45">
        <v>0</v>
      </c>
      <c r="H29" s="38">
        <v>0</v>
      </c>
    </row>
    <row r="30" spans="1:8" ht="34.799999999999997" x14ac:dyDescent="0.3">
      <c r="A30" s="34" t="s">
        <v>94</v>
      </c>
      <c r="B30" s="35" t="s">
        <v>95</v>
      </c>
      <c r="C30" s="36">
        <f>SUM(C31)</f>
        <v>1218.3</v>
      </c>
      <c r="D30" s="36">
        <f>SUM(D31)</f>
        <v>923</v>
      </c>
      <c r="E30" s="36">
        <f>C30-D30</f>
        <v>295.29999999999995</v>
      </c>
      <c r="F30" s="36">
        <f>D30/C30*100</f>
        <v>75.761306738898469</v>
      </c>
      <c r="G30" s="47">
        <f t="shared" ref="G30" si="15">SUM(G31)</f>
        <v>0</v>
      </c>
      <c r="H30" s="36" t="e">
        <f t="shared" si="1"/>
        <v>#DIV/0!</v>
      </c>
    </row>
    <row r="31" spans="1:8" ht="36" x14ac:dyDescent="0.3">
      <c r="A31" s="37" t="s">
        <v>96</v>
      </c>
      <c r="B31" s="39" t="s">
        <v>97</v>
      </c>
      <c r="C31" s="38">
        <v>1218.3</v>
      </c>
      <c r="D31" s="38">
        <v>923</v>
      </c>
      <c r="E31" s="38">
        <f t="shared" ref="E31" si="16">C31-D31</f>
        <v>295.29999999999995</v>
      </c>
      <c r="F31" s="38">
        <f t="shared" ref="F31" si="17">D31/C31*100</f>
        <v>75.761306738898469</v>
      </c>
      <c r="G31" s="48">
        <v>0</v>
      </c>
      <c r="H31" s="38">
        <v>0</v>
      </c>
    </row>
    <row r="32" spans="1:8" ht="17.399999999999999" x14ac:dyDescent="0.3">
      <c r="A32" s="34" t="s">
        <v>98</v>
      </c>
      <c r="B32" s="35" t="s">
        <v>99</v>
      </c>
      <c r="C32" s="36">
        <f>SUM(C33:C38)</f>
        <v>1062183.0000000002</v>
      </c>
      <c r="D32" s="36">
        <f>SUM(D33:D38)</f>
        <v>1037630.1000000002</v>
      </c>
      <c r="E32" s="36">
        <f>C32-D32</f>
        <v>24552.900000000023</v>
      </c>
      <c r="F32" s="36">
        <f>D32/C32*100</f>
        <v>97.688449165539268</v>
      </c>
      <c r="G32" s="47">
        <f t="shared" ref="G32" si="18">SUM(G33:G38)</f>
        <v>793412.1</v>
      </c>
      <c r="H32" s="36">
        <f t="shared" si="1"/>
        <v>130.78072542629488</v>
      </c>
    </row>
    <row r="33" spans="1:8" ht="18" x14ac:dyDescent="0.3">
      <c r="A33" s="37" t="s">
        <v>100</v>
      </c>
      <c r="B33" s="39" t="s">
        <v>101</v>
      </c>
      <c r="C33" s="38">
        <v>183280.8</v>
      </c>
      <c r="D33" s="38">
        <v>175941.2</v>
      </c>
      <c r="E33" s="38">
        <f t="shared" ref="E33:E38" si="19">C33-D33</f>
        <v>7339.5999999999767</v>
      </c>
      <c r="F33" s="38">
        <f t="shared" ref="F33:F38" si="20">D33/C33*100</f>
        <v>95.995434328091108</v>
      </c>
      <c r="G33" s="48">
        <v>156488.1</v>
      </c>
      <c r="H33" s="38">
        <f t="shared" si="1"/>
        <v>112.43104108235707</v>
      </c>
    </row>
    <row r="34" spans="1:8" ht="18" x14ac:dyDescent="0.3">
      <c r="A34" s="37" t="s">
        <v>102</v>
      </c>
      <c r="B34" s="39" t="s">
        <v>103</v>
      </c>
      <c r="C34" s="38">
        <v>754829.8</v>
      </c>
      <c r="D34" s="38">
        <v>739850.9</v>
      </c>
      <c r="E34" s="38">
        <f t="shared" si="19"/>
        <v>14978.900000000023</v>
      </c>
      <c r="F34" s="38">
        <f t="shared" si="20"/>
        <v>98.015592389171701</v>
      </c>
      <c r="G34" s="48">
        <v>526109.69999999995</v>
      </c>
      <c r="H34" s="38">
        <f t="shared" si="1"/>
        <v>140.6267362110982</v>
      </c>
    </row>
    <row r="35" spans="1:8" ht="36" x14ac:dyDescent="0.3">
      <c r="A35" s="37" t="s">
        <v>104</v>
      </c>
      <c r="B35" s="39" t="s">
        <v>105</v>
      </c>
      <c r="C35" s="38">
        <v>75339.8</v>
      </c>
      <c r="D35" s="38">
        <v>73907.399999999994</v>
      </c>
      <c r="E35" s="38">
        <f t="shared" si="19"/>
        <v>1432.4000000000087</v>
      </c>
      <c r="F35" s="38">
        <f t="shared" si="20"/>
        <v>98.098747275676317</v>
      </c>
      <c r="G35" s="48">
        <v>69091.7</v>
      </c>
      <c r="H35" s="38">
        <f t="shared" si="1"/>
        <v>106.97001231696426</v>
      </c>
    </row>
    <row r="36" spans="1:8" ht="54" x14ac:dyDescent="0.3">
      <c r="A36" s="37" t="s">
        <v>106</v>
      </c>
      <c r="B36" s="39" t="s">
        <v>107</v>
      </c>
      <c r="C36" s="38">
        <v>241.8</v>
      </c>
      <c r="D36" s="38">
        <v>241.8</v>
      </c>
      <c r="E36" s="38">
        <f t="shared" si="19"/>
        <v>0</v>
      </c>
      <c r="F36" s="38">
        <f t="shared" si="20"/>
        <v>100</v>
      </c>
      <c r="G36" s="48">
        <v>382.8</v>
      </c>
      <c r="H36" s="38">
        <f t="shared" si="1"/>
        <v>63.16614420062696</v>
      </c>
    </row>
    <row r="37" spans="1:8" ht="18" x14ac:dyDescent="0.3">
      <c r="A37" s="37" t="s">
        <v>108</v>
      </c>
      <c r="B37" s="39" t="s">
        <v>109</v>
      </c>
      <c r="C37" s="38">
        <v>15467.7</v>
      </c>
      <c r="D37" s="38">
        <v>14722.3</v>
      </c>
      <c r="E37" s="38">
        <f t="shared" si="19"/>
        <v>745.40000000000146</v>
      </c>
      <c r="F37" s="38">
        <f t="shared" si="20"/>
        <v>95.180925412310799</v>
      </c>
      <c r="G37" s="48">
        <v>11050.4</v>
      </c>
      <c r="H37" s="38">
        <f t="shared" si="1"/>
        <v>133.22866140592197</v>
      </c>
    </row>
    <row r="38" spans="1:8" ht="36" x14ac:dyDescent="0.3">
      <c r="A38" s="37" t="s">
        <v>110</v>
      </c>
      <c r="B38" s="39" t="s">
        <v>111</v>
      </c>
      <c r="C38" s="38">
        <v>33023.1</v>
      </c>
      <c r="D38" s="38">
        <v>32966.5</v>
      </c>
      <c r="E38" s="38">
        <f t="shared" si="19"/>
        <v>56.599999999998545</v>
      </c>
      <c r="F38" s="38">
        <f t="shared" si="20"/>
        <v>99.828604825107277</v>
      </c>
      <c r="G38" s="48">
        <v>30289.4</v>
      </c>
      <c r="H38" s="38">
        <f t="shared" si="1"/>
        <v>108.83840551480056</v>
      </c>
    </row>
    <row r="39" spans="1:8" ht="34.799999999999997" x14ac:dyDescent="0.3">
      <c r="A39" s="34" t="s">
        <v>112</v>
      </c>
      <c r="B39" s="35" t="s">
        <v>113</v>
      </c>
      <c r="C39" s="36">
        <f>SUM(C40:C41)</f>
        <v>204722.80000000002</v>
      </c>
      <c r="D39" s="36">
        <f>SUM(D40:D41)</f>
        <v>200345</v>
      </c>
      <c r="E39" s="36">
        <f>C39-D39</f>
        <v>4377.8000000000175</v>
      </c>
      <c r="F39" s="36">
        <f>D39/C39*100</f>
        <v>97.861596265779866</v>
      </c>
      <c r="G39" s="47">
        <f t="shared" ref="G39" si="21">SUM(G40:G41)</f>
        <v>194804.9</v>
      </c>
      <c r="H39" s="36">
        <f t="shared" si="1"/>
        <v>102.84392230380242</v>
      </c>
    </row>
    <row r="40" spans="1:8" ht="18" x14ac:dyDescent="0.3">
      <c r="A40" s="37" t="s">
        <v>114</v>
      </c>
      <c r="B40" s="39" t="s">
        <v>115</v>
      </c>
      <c r="C40" s="38">
        <v>168109.7</v>
      </c>
      <c r="D40" s="38">
        <v>163881.20000000001</v>
      </c>
      <c r="E40" s="38">
        <f t="shared" ref="E40:E41" si="22">C40-D40</f>
        <v>4228.5</v>
      </c>
      <c r="F40" s="38">
        <f t="shared" ref="F40:F41" si="23">D40/C40*100</f>
        <v>97.484678159558896</v>
      </c>
      <c r="G40" s="48">
        <v>162469.9</v>
      </c>
      <c r="H40" s="38">
        <f t="shared" si="1"/>
        <v>100.8686532089944</v>
      </c>
    </row>
    <row r="41" spans="1:8" ht="36" x14ac:dyDescent="0.3">
      <c r="A41" s="37" t="s">
        <v>116</v>
      </c>
      <c r="B41" s="39" t="s">
        <v>117</v>
      </c>
      <c r="C41" s="38">
        <v>36613.1</v>
      </c>
      <c r="D41" s="38">
        <v>36463.800000000003</v>
      </c>
      <c r="E41" s="38">
        <f t="shared" si="22"/>
        <v>149.29999999999563</v>
      </c>
      <c r="F41" s="38">
        <f t="shared" si="23"/>
        <v>99.592222455896945</v>
      </c>
      <c r="G41" s="48">
        <v>32335</v>
      </c>
      <c r="H41" s="38">
        <f t="shared" si="1"/>
        <v>112.76882634915725</v>
      </c>
    </row>
    <row r="42" spans="1:8" ht="17.399999999999999" x14ac:dyDescent="0.3">
      <c r="A42" s="34" t="s">
        <v>118</v>
      </c>
      <c r="B42" s="35" t="s">
        <v>119</v>
      </c>
      <c r="C42" s="36">
        <f>SUM(C44)+C43</f>
        <v>36478.199999999997</v>
      </c>
      <c r="D42" s="36">
        <f>SUM(D44)+D43</f>
        <v>27154.7</v>
      </c>
      <c r="E42" s="36">
        <f>C42-D42</f>
        <v>9323.4999999999964</v>
      </c>
      <c r="F42" s="36">
        <f>D42/C42*100</f>
        <v>74.440898947864767</v>
      </c>
      <c r="G42" s="47">
        <f t="shared" ref="G42" si="24">SUM(G44)+G43</f>
        <v>10456.199999999999</v>
      </c>
      <c r="H42" s="36">
        <f t="shared" si="1"/>
        <v>259.69950842562309</v>
      </c>
    </row>
    <row r="43" spans="1:8" ht="18" x14ac:dyDescent="0.3">
      <c r="A43" s="37" t="s">
        <v>120</v>
      </c>
      <c r="B43" s="39" t="s">
        <v>121</v>
      </c>
      <c r="C43" s="38">
        <v>0</v>
      </c>
      <c r="D43" s="38">
        <v>0</v>
      </c>
      <c r="E43" s="38">
        <f t="shared" ref="E43:E44" si="25">C43-D43</f>
        <v>0</v>
      </c>
      <c r="F43" s="38">
        <v>0</v>
      </c>
      <c r="G43" s="48">
        <v>1073.4000000000001</v>
      </c>
      <c r="H43" s="38">
        <f t="shared" si="1"/>
        <v>0</v>
      </c>
    </row>
    <row r="44" spans="1:8" ht="36" x14ac:dyDescent="0.3">
      <c r="A44" s="37" t="s">
        <v>122</v>
      </c>
      <c r="B44" s="39" t="s">
        <v>123</v>
      </c>
      <c r="C44" s="38">
        <v>36478.199999999997</v>
      </c>
      <c r="D44" s="38">
        <v>27154.7</v>
      </c>
      <c r="E44" s="38">
        <f t="shared" si="25"/>
        <v>9323.4999999999964</v>
      </c>
      <c r="F44" s="38">
        <f t="shared" ref="F43:F44" si="26">D44/C44*100</f>
        <v>74.440898947864767</v>
      </c>
      <c r="G44" s="48">
        <v>9382.7999999999993</v>
      </c>
      <c r="H44" s="38">
        <f t="shared" si="1"/>
        <v>289.40934475849429</v>
      </c>
    </row>
    <row r="45" spans="1:8" ht="17.399999999999999" x14ac:dyDescent="0.3">
      <c r="A45" s="34" t="s">
        <v>124</v>
      </c>
      <c r="B45" s="35" t="s">
        <v>125</v>
      </c>
      <c r="C45" s="36">
        <f>SUM(C46:C50)</f>
        <v>525580.9</v>
      </c>
      <c r="D45" s="36">
        <f>SUM(D46:D50)</f>
        <v>491245.80000000005</v>
      </c>
      <c r="E45" s="36">
        <f>C45-D45</f>
        <v>34335.099999999977</v>
      </c>
      <c r="F45" s="36">
        <f>D45/C45*100</f>
        <v>93.46720932971499</v>
      </c>
      <c r="G45" s="47">
        <f t="shared" ref="G45" si="27">SUM(G46:G50)</f>
        <v>441295.6</v>
      </c>
      <c r="H45" s="36">
        <f t="shared" si="1"/>
        <v>111.31898890448943</v>
      </c>
    </row>
    <row r="46" spans="1:8" ht="18" hidden="1" x14ac:dyDescent="0.3">
      <c r="A46" s="37" t="s">
        <v>126</v>
      </c>
      <c r="B46" s="39" t="s">
        <v>127</v>
      </c>
      <c r="C46" s="38"/>
      <c r="D46" s="38"/>
      <c r="E46" s="38">
        <f t="shared" ref="E46:E50" si="28">C46-D46</f>
        <v>0</v>
      </c>
      <c r="F46" s="38" t="e">
        <f t="shared" ref="F46:F50" si="29">D46/C46*100</f>
        <v>#DIV/0!</v>
      </c>
      <c r="G46" s="48"/>
      <c r="H46" s="38" t="e">
        <f t="shared" si="1"/>
        <v>#DIV/0!</v>
      </c>
    </row>
    <row r="47" spans="1:8" ht="36" x14ac:dyDescent="0.3">
      <c r="A47" s="37" t="s">
        <v>128</v>
      </c>
      <c r="B47" s="39" t="s">
        <v>129</v>
      </c>
      <c r="C47" s="38">
        <v>89959.5</v>
      </c>
      <c r="D47" s="38">
        <v>83438.3</v>
      </c>
      <c r="E47" s="38">
        <f t="shared" si="28"/>
        <v>6521.1999999999971</v>
      </c>
      <c r="F47" s="38">
        <f t="shared" si="29"/>
        <v>92.750960154291661</v>
      </c>
      <c r="G47" s="48">
        <v>77812.899999999994</v>
      </c>
      <c r="H47" s="38">
        <f t="shared" si="1"/>
        <v>107.22939255573306</v>
      </c>
    </row>
    <row r="48" spans="1:8" ht="36" x14ac:dyDescent="0.3">
      <c r="A48" s="37" t="s">
        <v>130</v>
      </c>
      <c r="B48" s="39" t="s">
        <v>131</v>
      </c>
      <c r="C48" s="38">
        <v>218165.9</v>
      </c>
      <c r="D48" s="38">
        <v>193728.6</v>
      </c>
      <c r="E48" s="38">
        <f t="shared" si="28"/>
        <v>24437.299999999988</v>
      </c>
      <c r="F48" s="38">
        <f t="shared" si="29"/>
        <v>88.7987536090654</v>
      </c>
      <c r="G48" s="48">
        <v>195502.7</v>
      </c>
      <c r="H48" s="38">
        <f t="shared" si="1"/>
        <v>99.092544501942939</v>
      </c>
    </row>
    <row r="49" spans="1:8" ht="18" x14ac:dyDescent="0.3">
      <c r="A49" s="37" t="s">
        <v>132</v>
      </c>
      <c r="B49" s="39" t="s">
        <v>133</v>
      </c>
      <c r="C49" s="38">
        <v>126606</v>
      </c>
      <c r="D49" s="38">
        <v>125799.4</v>
      </c>
      <c r="E49" s="38">
        <f t="shared" si="28"/>
        <v>806.60000000000582</v>
      </c>
      <c r="F49" s="38">
        <f t="shared" si="29"/>
        <v>99.362905391529623</v>
      </c>
      <c r="G49" s="48">
        <v>150323.20000000001</v>
      </c>
      <c r="H49" s="38">
        <f t="shared" si="1"/>
        <v>83.685951336852852</v>
      </c>
    </row>
    <row r="50" spans="1:8" ht="36" x14ac:dyDescent="0.3">
      <c r="A50" s="37" t="s">
        <v>134</v>
      </c>
      <c r="B50" s="39" t="s">
        <v>135</v>
      </c>
      <c r="C50" s="38">
        <v>90849.5</v>
      </c>
      <c r="D50" s="38">
        <v>88279.5</v>
      </c>
      <c r="E50" s="38">
        <f t="shared" si="28"/>
        <v>2570</v>
      </c>
      <c r="F50" s="38">
        <f t="shared" si="29"/>
        <v>97.171145685997175</v>
      </c>
      <c r="G50" s="48">
        <v>17656.8</v>
      </c>
      <c r="H50" s="38">
        <f t="shared" si="1"/>
        <v>499.97451406823438</v>
      </c>
    </row>
    <row r="51" spans="1:8" ht="34.799999999999997" x14ac:dyDescent="0.3">
      <c r="A51" s="34" t="s">
        <v>136</v>
      </c>
      <c r="B51" s="35" t="s">
        <v>137</v>
      </c>
      <c r="C51" s="36">
        <f>C52</f>
        <v>26877.5</v>
      </c>
      <c r="D51" s="36">
        <f>D52</f>
        <v>26794.3</v>
      </c>
      <c r="E51" s="36">
        <f>C51-D51</f>
        <v>83.200000000000728</v>
      </c>
      <c r="F51" s="36">
        <f>D51/C51*100</f>
        <v>99.690447400241837</v>
      </c>
      <c r="G51" s="47">
        <f t="shared" ref="G51" si="30">G52</f>
        <v>23504.3</v>
      </c>
      <c r="H51" s="36">
        <f t="shared" si="1"/>
        <v>113.99743876652357</v>
      </c>
    </row>
    <row r="52" spans="1:8" ht="18" x14ac:dyDescent="0.3">
      <c r="A52" s="37" t="s">
        <v>138</v>
      </c>
      <c r="B52" s="39" t="s">
        <v>139</v>
      </c>
      <c r="C52" s="38">
        <v>26877.5</v>
      </c>
      <c r="D52" s="38">
        <v>26794.3</v>
      </c>
      <c r="E52" s="38">
        <f t="shared" ref="E52" si="31">C52-D52</f>
        <v>83.200000000000728</v>
      </c>
      <c r="F52" s="38">
        <f t="shared" ref="F52" si="32">D52/C52*100</f>
        <v>99.690447400241837</v>
      </c>
      <c r="G52" s="48">
        <v>23504.3</v>
      </c>
      <c r="H52" s="38">
        <f t="shared" si="1"/>
        <v>113.99743876652357</v>
      </c>
    </row>
    <row r="53" spans="1:8" ht="34.799999999999997" x14ac:dyDescent="0.3">
      <c r="A53" s="34" t="s">
        <v>140</v>
      </c>
      <c r="B53" s="35" t="s">
        <v>141</v>
      </c>
      <c r="C53" s="36">
        <f>C54</f>
        <v>1792</v>
      </c>
      <c r="D53" s="36">
        <f>D54</f>
        <v>1791.9</v>
      </c>
      <c r="E53" s="36">
        <f>C53-D53</f>
        <v>9.9999999999909051E-2</v>
      </c>
      <c r="F53" s="36">
        <f>D53/C53*100</f>
        <v>99.994419642857153</v>
      </c>
      <c r="G53" s="47">
        <f t="shared" ref="G53" si="33">G54</f>
        <v>1452.5</v>
      </c>
      <c r="H53" s="36">
        <f t="shared" si="1"/>
        <v>123.36660929432016</v>
      </c>
    </row>
    <row r="54" spans="1:8" ht="36" x14ac:dyDescent="0.3">
      <c r="A54" s="37" t="s">
        <v>142</v>
      </c>
      <c r="B54" s="39" t="s">
        <v>143</v>
      </c>
      <c r="C54" s="38">
        <v>1792</v>
      </c>
      <c r="D54" s="38">
        <v>1791.9</v>
      </c>
      <c r="E54" s="38">
        <f t="shared" ref="E54" si="34">C54-D54</f>
        <v>9.9999999999909051E-2</v>
      </c>
      <c r="F54" s="38">
        <f t="shared" ref="F54" si="35">D54/C54*100</f>
        <v>99.994419642857153</v>
      </c>
      <c r="G54" s="45">
        <v>1452.5</v>
      </c>
      <c r="H54" s="38">
        <f t="shared" si="1"/>
        <v>123.36660929432016</v>
      </c>
    </row>
    <row r="55" spans="1:8" ht="87" x14ac:dyDescent="0.3">
      <c r="A55" s="34" t="s">
        <v>144</v>
      </c>
      <c r="B55" s="35" t="s">
        <v>145</v>
      </c>
      <c r="C55" s="36">
        <f>C56+C57</f>
        <v>123529.5</v>
      </c>
      <c r="D55" s="36">
        <f>D56+D57</f>
        <v>123529.5</v>
      </c>
      <c r="E55" s="36">
        <f>C55-D55</f>
        <v>0</v>
      </c>
      <c r="F55" s="36">
        <f>D55/C55*100</f>
        <v>100</v>
      </c>
      <c r="G55" s="47">
        <f t="shared" ref="G55" si="36">G56+G57</f>
        <v>91187.8</v>
      </c>
      <c r="H55" s="36">
        <f t="shared" si="1"/>
        <v>135.46713485795249</v>
      </c>
    </row>
    <row r="56" spans="1:8" ht="72" x14ac:dyDescent="0.3">
      <c r="A56" s="37" t="s">
        <v>146</v>
      </c>
      <c r="B56" s="39" t="s">
        <v>147</v>
      </c>
      <c r="C56" s="38">
        <v>123529.5</v>
      </c>
      <c r="D56" s="38">
        <v>123529.5</v>
      </c>
      <c r="E56" s="38">
        <f t="shared" ref="E56:E57" si="37">C56-D56</f>
        <v>0</v>
      </c>
      <c r="F56" s="38">
        <f t="shared" ref="F56:F57" si="38">D56/C56*100</f>
        <v>100</v>
      </c>
      <c r="G56" s="48">
        <v>91012</v>
      </c>
      <c r="H56" s="38">
        <f t="shared" si="1"/>
        <v>135.72880499274822</v>
      </c>
    </row>
    <row r="57" spans="1:8" ht="36" x14ac:dyDescent="0.3">
      <c r="A57" s="37" t="s">
        <v>148</v>
      </c>
      <c r="B57" s="39" t="s">
        <v>149</v>
      </c>
      <c r="C57" s="38">
        <v>0</v>
      </c>
      <c r="D57" s="38">
        <v>0</v>
      </c>
      <c r="E57" s="38">
        <f t="shared" si="37"/>
        <v>0</v>
      </c>
      <c r="F57" s="38">
        <v>0</v>
      </c>
      <c r="G57" s="48">
        <v>175.8</v>
      </c>
      <c r="H57" s="38">
        <f t="shared" si="1"/>
        <v>0</v>
      </c>
    </row>
    <row r="58" spans="1:8" ht="17.399999999999999" x14ac:dyDescent="0.3">
      <c r="A58" s="40" t="s">
        <v>150</v>
      </c>
      <c r="B58" s="40"/>
      <c r="C58" s="41">
        <f>C55+C53+C51+C45+C42+C39+C32+C30+C25+C18+C14+C12+C4</f>
        <v>2761257.5000000005</v>
      </c>
      <c r="D58" s="41">
        <f>D55+D53+D51+D45+D42+D39+D32+D30+D25+D18+D14+D12+D4</f>
        <v>2624421.5000000005</v>
      </c>
      <c r="E58" s="36">
        <f>C58-D58</f>
        <v>136836</v>
      </c>
      <c r="F58" s="36">
        <f>D58/C58*100</f>
        <v>95.044431748940468</v>
      </c>
      <c r="G58" s="46">
        <f>G55+G53+G51+G45+G42+G39+G32+G30+G25+G18+G14+G12+G4</f>
        <v>2148488.2000000002</v>
      </c>
      <c r="H58" s="36">
        <f t="shared" si="1"/>
        <v>122.15200902662626</v>
      </c>
    </row>
  </sheetData>
  <mergeCells count="2">
    <mergeCell ref="A58:B58"/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Доходы</vt:lpstr>
      <vt:lpstr>расходы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Я</cp:lastModifiedBy>
  <cp:lastPrinted>2023-04-12T12:23:25Z</cp:lastPrinted>
  <dcterms:created xsi:type="dcterms:W3CDTF">2023-04-12T11:48:45Z</dcterms:created>
  <dcterms:modified xsi:type="dcterms:W3CDTF">2023-04-12T14:00:21Z</dcterms:modified>
</cp:coreProperties>
</file>