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240" yWindow="345" windowWidth="14805" windowHeight="7770" tabRatio="761" activeTab="1"/>
  </bookViews>
  <sheets>
    <sheet name="для заполнения бюджетники" sheetId="13" r:id="rId1"/>
    <sheet name="для заполнения МУП, АО" sheetId="4" r:id="rId2"/>
  </sheets>
  <definedNames>
    <definedName name="_xlnm.Print_Titles" localSheetId="0">'для заполнения бюджетники'!$6:$8</definedName>
  </definedNames>
  <calcPr calcId="125725"/>
</workbook>
</file>

<file path=xl/calcChain.xml><?xml version="1.0" encoding="utf-8"?>
<calcChain xmlns="http://schemas.openxmlformats.org/spreadsheetml/2006/main">
  <c r="E38" i="13"/>
  <c r="E37"/>
  <c r="E35"/>
  <c r="E34"/>
  <c r="E33"/>
  <c r="E31"/>
  <c r="E30"/>
  <c r="E28"/>
  <c r="E27"/>
  <c r="E25"/>
  <c r="E24"/>
  <c r="E23"/>
  <c r="E22"/>
  <c r="E21"/>
  <c r="E20"/>
  <c r="L38"/>
  <c r="L37"/>
  <c r="L35"/>
  <c r="L34"/>
  <c r="L33"/>
  <c r="L31"/>
  <c r="L30"/>
  <c r="L28"/>
  <c r="L27"/>
  <c r="L25"/>
  <c r="L24"/>
  <c r="L23"/>
  <c r="L22"/>
  <c r="L21"/>
  <c r="L20"/>
  <c r="M42"/>
  <c r="M43" l="1"/>
  <c r="M44"/>
  <c r="M45"/>
  <c r="M41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18"/>
  <c r="M12"/>
  <c r="M13"/>
  <c r="M14"/>
  <c r="M15"/>
  <c r="M16"/>
  <c r="M11"/>
  <c r="G43"/>
  <c r="G44"/>
  <c r="G45"/>
  <c r="G41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18"/>
  <c r="G12"/>
  <c r="G13"/>
  <c r="G14"/>
  <c r="G15"/>
  <c r="G16"/>
  <c r="G11"/>
</calcChain>
</file>

<file path=xl/sharedStrings.xml><?xml version="1.0" encoding="utf-8"?>
<sst xmlns="http://schemas.openxmlformats.org/spreadsheetml/2006/main" count="133" uniqueCount="93">
  <si>
    <t>Номер</t>
  </si>
  <si>
    <t>Наименование хозяйствующего субъекта</t>
  </si>
  <si>
    <t>Суммарная доля участия (собственности) государства (субъекта РФ и муниципалитетов) в хозяйствующем субъекте, в процентах</t>
  </si>
  <si>
    <t>Рыночная доля хозяйствующего субъекта в стоимостном выражении (по выручке от реализации товаров/ работ/услуг), в процентах</t>
  </si>
  <si>
    <t>Рыночная доля хозяйствующего субъекта в натуральном выражении (по объёмам реализованных товаров/ работ/услуг), в процентах</t>
  </si>
  <si>
    <t>Наименование рынка присутствия хозяйствующего субъекта</t>
  </si>
  <si>
    <t>Кол-во предоставленных услуг, единиц</t>
  </si>
  <si>
    <t>Общее кол-во предоставленных услуг по всем организациям на рынке, единиц</t>
  </si>
  <si>
    <t>По хозяйствующиим субъектам</t>
  </si>
  <si>
    <t>По муниципальному рынку</t>
  </si>
  <si>
    <t>Объем поступивших денежный средств (тыс. рублей)</t>
  </si>
  <si>
    <t>Всего</t>
  </si>
  <si>
    <t>в т.ч. из внебюджетных источников (платные услуги)</t>
  </si>
  <si>
    <t>Объем поступивших денежный средств всего (тыс. рублей)</t>
  </si>
  <si>
    <t xml:space="preserve">в т.ч. общий объём выделенных бюджетных средств (содержание организации, заработная плата)  </t>
  </si>
  <si>
    <t xml:space="preserve">в т.ч. общий объём выделенных бюджетных средств (содержание организации, заработная плата) </t>
  </si>
  <si>
    <t>Рынок услуг дошкольного образования</t>
  </si>
  <si>
    <t>Рынок услуг социального обслуживания населения</t>
  </si>
  <si>
    <t xml:space="preserve"> Рынок медицинских услуг</t>
  </si>
  <si>
    <t>…</t>
  </si>
  <si>
    <t>Рынок услуг дополнительного образования (кружки, секции и пр.)</t>
  </si>
  <si>
    <t xml:space="preserve">Рынок стоматологических услуг </t>
  </si>
  <si>
    <t>Приложение 1</t>
  </si>
  <si>
    <t>(наименование муниципального образования)</t>
  </si>
  <si>
    <t>Объем реализованных товаров/ работ/ услуг (в натуральном выражении), единиц</t>
  </si>
  <si>
    <t>Выручка от реализации товаров/ работ/ услуг (в стоимостном выражении), в тыс. рублей</t>
  </si>
  <si>
    <t>Суммарный объем государственного (со стороны субъекта РФ и муниципальных образований) финансирования хозяйствующего субъекта, в рублях</t>
  </si>
  <si>
    <t>Наименование хозяйствующего субъекта (МУП, АО)</t>
  </si>
  <si>
    <t>Количество хозяйствующих субъектов, осуществляющих деятельность на данном муниципальном рынке, единиц</t>
  </si>
  <si>
    <t>Количество хозяйствующих субъектов, осуществляющих деятельность на данном муниципальном рынке  (по виду деятельности), единиц</t>
  </si>
  <si>
    <t>МБУ ССЗН "Комплексный центр социального обслуживания населения Корочанского района"</t>
  </si>
  <si>
    <t>МБУ Центр социальной помощи семье и детям "Семья" Корочанского района</t>
  </si>
  <si>
    <t>МБСУСОССЗН "Корочанский дом-интернат для престарелых и инвалидов"</t>
  </si>
  <si>
    <t>МБДОУ  «Детский сад общеразвивающего вида №1 "Сказка"г. Короча Белгородской области»</t>
  </si>
  <si>
    <t>МБДОУ " Детский сад№2 " Жемчужинка" г.Короча Белгородской области "</t>
  </si>
  <si>
    <t>МБДОУ «Детский сад общеразвивающего вида №3 с. Бехтеевка Корочанского района Белгородской области»</t>
  </si>
  <si>
    <t>МБДОУ «Детский сад №4 с. Алексеевка Корочанского района Белгородской области»</t>
  </si>
  <si>
    <t>МБДОУ «Детский сад №5 "Теремок" с. Погореловка Корочанского района Белгородской области»</t>
  </si>
  <si>
    <t>МБДОУ «Детский сад №6 с. Ломово Корочанского района Белгородской области»</t>
  </si>
  <si>
    <t>реализация основных образовательных програии дошкольного образования. Присмотр и уход.</t>
  </si>
  <si>
    <t>МБУДО  «Дом детского творчества» Корочанского района Белгородской области</t>
  </si>
  <si>
    <t>МБУДО  «Детско-юношеская спортивная школа» Корочанского района Белгородской области</t>
  </si>
  <si>
    <t>МБУДО  «Станция юных натуралистов» Корочанского района Белгородской области</t>
  </si>
  <si>
    <t>МБУДО  "Межшкольный учебный центр" Корочанского района Белгородской области</t>
  </si>
  <si>
    <t>Дополнительное образование</t>
  </si>
  <si>
    <t>Дополнительное образование детей и взрослых</t>
  </si>
  <si>
    <t>школы</t>
  </si>
  <si>
    <t>МБОУ "Корочанская средняя общеобразовательная школа имени Д. К. Кромского Корочанского района Белгородской области"</t>
  </si>
  <si>
    <t>МБОУ "Алексеевская средняя общеобразовательная школа Корочанского района</t>
  </si>
  <si>
    <t>МБОУ "Анновская средняя общеобразовательная школа имени Героя Советского Союза А.Н.Гайдаша Корочанского района</t>
  </si>
  <si>
    <t>МБОУ "Афанасовская средняя общеобразовательная школа Корочанского района Белгородской области"</t>
  </si>
  <si>
    <t>МБОУ "Бехтеевская средняя общеобразовательная школа Корочанского района Белгородской области"</t>
  </si>
  <si>
    <t>МБОУ "Большехаланская средняя общеобразовательная школа Корочанского района Белгородской области"</t>
  </si>
  <si>
    <t>МБОУ "Жигайловская средняя общеобразовательная школа Корочанского района Белгородской области"</t>
  </si>
  <si>
    <t>МБОУ "Кощеевская средняя общеобразовательная школа Корочанского района Белгородской области"</t>
  </si>
  <si>
    <t>МБОУ "Ломовская средняя общеобразовательная школа  Корочанского района Белгородской области"</t>
  </si>
  <si>
    <t>МБОУ "Мелиховская средняя общеобразовательная школа Корочанского района Белгородской области"</t>
  </si>
  <si>
    <t>МБОУ "Новослободская средняя общеобразовательная школа Корочанского района Белгородской области"</t>
  </si>
  <si>
    <t>МБОУ "Погореловская средняя общеобразовательная школа Корочанского района Белгородской области"</t>
  </si>
  <si>
    <t>МБОУ "Поповская средняя общеобразовательная школа Корочанского района Белгородской области"</t>
  </si>
  <si>
    <t>МБОУ "Плотавская средняя общеобразовательная школа Корочанского района Белгородской области"</t>
  </si>
  <si>
    <t>МБОУ "Проходенская основная общеобразовательная школа Корочанского района Белгородской области"</t>
  </si>
  <si>
    <t>МБОУ "Соколовская средняя общеобразовательная школа Корочанского района Белгородской области"</t>
  </si>
  <si>
    <t>МБОУ "Шеинская средняя общеобразовательная школа имени Героя РФ Ворновского Ю.В. Корочанского района Белгородской области"</t>
  </si>
  <si>
    <t>МБОУ "Яблоновская средняя общеобразовательная школа Корочанского района Белгородской области"</t>
  </si>
  <si>
    <t>МБОУ "Бубновская основная общеобразовательная школа Корочанского района Белгородской области"</t>
  </si>
  <si>
    <t>МБОУ "Заяченская основная общеобразовательная школа Корочанского района Белгородской области"</t>
  </si>
  <si>
    <t>МБОУ "Мальцевская начальная общеобразовательная школа Корочанского района Белгородской области"</t>
  </si>
  <si>
    <t>МБОУ "Хмелевская основная общеобразовательная школа  Корочанского района Белгородской области"</t>
  </si>
  <si>
    <t>Образовательная деятельность, летний отдых</t>
  </si>
  <si>
    <t>Образовательная деятельность, реализация основных образовательных програии дошкольного образования. Присмотр и уход. Летний отдых.</t>
  </si>
  <si>
    <t>Образовательная деятельность, реализация основных образовательных програии дошкольного образования. Присмотр и уход.</t>
  </si>
  <si>
    <t>Отчет о деятельности хозяйствующих субъектов, доля участия Белгородской области или муниципального образования 
в которых составляет 50 и более процентов, за 2019 год</t>
  </si>
  <si>
    <t>МАУДО  «Дом детского творчества» Корочанского района Белгородской области</t>
  </si>
  <si>
    <t>ОГБУЗ "Корочанская ЦРБ"</t>
  </si>
  <si>
    <t>медицинские услуги</t>
  </si>
  <si>
    <t>стоматологические услуги</t>
  </si>
  <si>
    <t>МБУССЗН «Комплексный центр социального обслуживания населения Корочанского района»</t>
  </si>
  <si>
    <t>Предоставление социальных услуг без обеспечения проживания</t>
  </si>
  <si>
    <t>МБУ Центр социальной помощи семье и детям «Семья» Корочанского района</t>
  </si>
  <si>
    <t>Предоставление социальных услуг с обеспечением проживания</t>
  </si>
  <si>
    <t>МБСУСОССЗН «Корочанский дом- интернат для престарелых и инвалидов</t>
  </si>
  <si>
    <t>Деятельность по уходу с обеспечением проживания прочая</t>
  </si>
  <si>
    <t>МУП "Благоустройство"</t>
  </si>
  <si>
    <t>Корочанский район</t>
  </si>
  <si>
    <t>производство и сбыт тепловой энергии котельными</t>
  </si>
  <si>
    <t>37002 Гкал</t>
  </si>
  <si>
    <t>Муниципальное унитарное предприятие "Тепловик"</t>
  </si>
  <si>
    <t xml:space="preserve">Благоустройство и озеленение </t>
  </si>
  <si>
    <t>Муниципальное унитарное коммерческо-производственное предприятие бытового обслуживания населения</t>
  </si>
  <si>
    <t>рынок бытовых услуг населению</t>
  </si>
  <si>
    <t>МУП «Фармация»</t>
  </si>
  <si>
    <t>Отчет о деятельности хозяйствующих субъектов, доля участия или муниципального образования, 
в которых составляет 50 и более процентов, за 2019 год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</si>
</sst>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color indexed="8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4" fontId="9" fillId="0" borderId="0" applyFont="0" applyFill="0" applyBorder="0" applyAlignment="0" applyProtection="0"/>
    <xf numFmtId="0" fontId="10" fillId="0" borderId="0"/>
    <xf numFmtId="0" fontId="2" fillId="0" borderId="0"/>
    <xf numFmtId="0" fontId="11" fillId="0" borderId="0"/>
    <xf numFmtId="0" fontId="1" fillId="0" borderId="0"/>
  </cellStyleXfs>
  <cellXfs count="86">
    <xf numFmtId="0" fontId="0" fillId="0" borderId="0" xfId="0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5" fillId="0" borderId="0" xfId="0" applyFont="1"/>
    <xf numFmtId="0" fontId="15" fillId="0" borderId="0" xfId="0" applyFont="1" applyAlignment="1">
      <alignment horizontal="right" vertical="top"/>
    </xf>
    <xf numFmtId="3" fontId="3" fillId="3" borderId="1" xfId="0" applyNumberFormat="1" applyFont="1" applyFill="1" applyBorder="1" applyAlignment="1">
      <alignment horizontal="center" vertical="center"/>
    </xf>
    <xf numFmtId="0" fontId="3" fillId="0" borderId="1" xfId="5" applyFont="1" applyBorder="1" applyAlignment="1">
      <alignment horizontal="left" vertical="center" wrapText="1"/>
    </xf>
    <xf numFmtId="0" fontId="4" fillId="0" borderId="1" xfId="5" applyFont="1" applyBorder="1" applyAlignment="1">
      <alignment horizontal="left" vertical="center" wrapText="1"/>
    </xf>
    <xf numFmtId="0" fontId="4" fillId="0" borderId="2" xfId="0" applyFont="1" applyBorder="1" applyAlignment="1">
      <alignment horizontal="right" vertical="center"/>
    </xf>
    <xf numFmtId="0" fontId="3" fillId="0" borderId="1" xfId="5" applyFont="1" applyBorder="1" applyAlignment="1">
      <alignment vertical="center"/>
    </xf>
    <xf numFmtId="0" fontId="17" fillId="0" borderId="1" xfId="5" applyFont="1" applyBorder="1" applyAlignment="1">
      <alignment vertical="center" wrapText="1"/>
    </xf>
    <xf numFmtId="0" fontId="3" fillId="0" borderId="1" xfId="5" applyFont="1" applyBorder="1" applyAlignment="1">
      <alignment vertical="center"/>
    </xf>
    <xf numFmtId="0" fontId="3" fillId="0" borderId="1" xfId="5" applyFont="1" applyBorder="1" applyAlignment="1">
      <alignment vertical="center" wrapText="1"/>
    </xf>
    <xf numFmtId="0" fontId="1" fillId="0" borderId="1" xfId="5" applyBorder="1"/>
    <xf numFmtId="0" fontId="1" fillId="0" borderId="1" xfId="5" applyBorder="1" applyAlignment="1">
      <alignment wrapText="1"/>
    </xf>
    <xf numFmtId="0" fontId="15" fillId="2" borderId="0" xfId="0" applyFont="1" applyFill="1"/>
    <xf numFmtId="0" fontId="3" fillId="0" borderId="1" xfId="5" applyFont="1" applyBorder="1" applyAlignment="1">
      <alignment horizontal="left" vertical="center" wrapText="1"/>
    </xf>
    <xf numFmtId="0" fontId="4" fillId="0" borderId="1" xfId="5" applyFont="1" applyBorder="1" applyAlignment="1">
      <alignment horizontal="left" vertical="center" wrapText="1"/>
    </xf>
    <xf numFmtId="0" fontId="3" fillId="0" borderId="1" xfId="5" applyFont="1" applyBorder="1" applyAlignment="1">
      <alignment vertical="center"/>
    </xf>
    <xf numFmtId="0" fontId="1" fillId="0" borderId="1" xfId="5" applyBorder="1"/>
    <xf numFmtId="0" fontId="17" fillId="0" borderId="1" xfId="5" applyFont="1" applyBorder="1" applyAlignment="1">
      <alignment vertical="center" wrapText="1"/>
    </xf>
    <xf numFmtId="0" fontId="1" fillId="0" borderId="1" xfId="5" applyBorder="1" applyAlignment="1">
      <alignment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/>
    <xf numFmtId="49" fontId="8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right"/>
    </xf>
    <xf numFmtId="49" fontId="15" fillId="0" borderId="1" xfId="0" applyNumberFormat="1" applyFont="1" applyBorder="1" applyAlignment="1">
      <alignment horizontal="right" wrapText="1"/>
    </xf>
    <xf numFmtId="0" fontId="15" fillId="0" borderId="1" xfId="0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 wrapText="1"/>
    </xf>
    <xf numFmtId="0" fontId="15" fillId="0" borderId="1" xfId="0" applyFont="1" applyBorder="1" applyAlignment="1">
      <alignment horizontal="center"/>
    </xf>
  </cellXfs>
  <cellStyles count="6">
    <cellStyle name="Обычный" xfId="0" builtinId="0"/>
    <cellStyle name="Обычный 2" xfId="2"/>
    <cellStyle name="Обычный 3" xfId="3"/>
    <cellStyle name="Обычный 4" xfId="5"/>
    <cellStyle name="Обычный 5" xfId="4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zoomScale="93" zoomScaleNormal="93" workbookViewId="0">
      <selection activeCell="A4" sqref="A4:O4"/>
    </sheetView>
  </sheetViews>
  <sheetFormatPr defaultRowHeight="15"/>
  <cols>
    <col min="1" max="1" width="9.140625" style="25"/>
    <col min="2" max="2" width="18.5703125" style="25" customWidth="1"/>
    <col min="3" max="3" width="13.7109375" style="25" customWidth="1"/>
    <col min="4" max="4" width="15.28515625" style="25" customWidth="1"/>
    <col min="5" max="5" width="13.5703125" style="25" customWidth="1"/>
    <col min="6" max="6" width="16.140625" style="25" customWidth="1"/>
    <col min="7" max="7" width="13.42578125" style="25" customWidth="1"/>
    <col min="8" max="8" width="19.140625" style="25" customWidth="1"/>
    <col min="9" max="10" width="22.28515625" style="25" customWidth="1"/>
    <col min="11" max="11" width="16.85546875" style="25" customWidth="1"/>
    <col min="12" max="12" width="15.85546875" style="25" customWidth="1"/>
    <col min="13" max="13" width="11.85546875" style="25" customWidth="1"/>
    <col min="14" max="14" width="17.28515625" style="25" customWidth="1"/>
    <col min="15" max="15" width="17.5703125" style="25" customWidth="1"/>
    <col min="16" max="16384" width="9.140625" style="25"/>
  </cols>
  <sheetData>
    <row r="1" spans="1:15" ht="18" customHeight="1">
      <c r="O1" s="26" t="s">
        <v>22</v>
      </c>
    </row>
    <row r="2" spans="1:15" ht="48" customHeight="1">
      <c r="A2" s="58" t="s">
        <v>72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23.25" customHeight="1">
      <c r="A3" s="68" t="s">
        <v>84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ht="17.25" customHeight="1">
      <c r="A4" s="58" t="s">
        <v>23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5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37.5" customHeight="1">
      <c r="A6" s="59" t="s">
        <v>0</v>
      </c>
      <c r="B6" s="49" t="s">
        <v>1</v>
      </c>
      <c r="C6" s="49" t="s">
        <v>2</v>
      </c>
      <c r="D6" s="49" t="s">
        <v>5</v>
      </c>
      <c r="E6" s="65" t="s">
        <v>8</v>
      </c>
      <c r="F6" s="66"/>
      <c r="G6" s="66"/>
      <c r="H6" s="66"/>
      <c r="I6" s="66"/>
      <c r="J6" s="67"/>
      <c r="K6" s="51" t="s">
        <v>9</v>
      </c>
      <c r="L6" s="52"/>
      <c r="M6" s="52"/>
      <c r="N6" s="52"/>
      <c r="O6" s="53"/>
    </row>
    <row r="7" spans="1:15" ht="39.75" customHeight="1">
      <c r="A7" s="60"/>
      <c r="B7" s="62"/>
      <c r="C7" s="62"/>
      <c r="D7" s="62"/>
      <c r="E7" s="49" t="s">
        <v>6</v>
      </c>
      <c r="F7" s="63" t="s">
        <v>4</v>
      </c>
      <c r="G7" s="65" t="s">
        <v>10</v>
      </c>
      <c r="H7" s="66"/>
      <c r="I7" s="67"/>
      <c r="J7" s="63" t="s">
        <v>3</v>
      </c>
      <c r="K7" s="49" t="s">
        <v>28</v>
      </c>
      <c r="L7" s="49" t="s">
        <v>7</v>
      </c>
      <c r="M7" s="51" t="s">
        <v>13</v>
      </c>
      <c r="N7" s="52"/>
      <c r="O7" s="53"/>
    </row>
    <row r="8" spans="1:15" ht="111.75" customHeight="1">
      <c r="A8" s="61"/>
      <c r="B8" s="50"/>
      <c r="C8" s="50"/>
      <c r="D8" s="50"/>
      <c r="E8" s="50"/>
      <c r="F8" s="64"/>
      <c r="G8" s="16" t="s">
        <v>11</v>
      </c>
      <c r="H8" s="16" t="s">
        <v>14</v>
      </c>
      <c r="I8" s="16" t="s">
        <v>12</v>
      </c>
      <c r="J8" s="64"/>
      <c r="K8" s="50"/>
      <c r="L8" s="50"/>
      <c r="M8" s="19" t="s">
        <v>11</v>
      </c>
      <c r="N8" s="18" t="s">
        <v>15</v>
      </c>
      <c r="O8" s="19" t="s">
        <v>12</v>
      </c>
    </row>
    <row r="9" spans="1:15">
      <c r="A9" s="7">
        <v>1</v>
      </c>
      <c r="B9" s="16">
        <v>2</v>
      </c>
      <c r="C9" s="16">
        <v>3</v>
      </c>
      <c r="D9" s="16">
        <v>4</v>
      </c>
      <c r="E9" s="16">
        <v>5</v>
      </c>
      <c r="F9" s="16"/>
      <c r="G9" s="16">
        <v>7</v>
      </c>
      <c r="H9" s="16">
        <v>9</v>
      </c>
      <c r="I9" s="16">
        <v>10</v>
      </c>
      <c r="J9" s="16"/>
      <c r="K9" s="16">
        <v>12</v>
      </c>
      <c r="L9" s="16">
        <v>13</v>
      </c>
      <c r="M9" s="16">
        <v>14</v>
      </c>
      <c r="N9" s="16">
        <v>15</v>
      </c>
      <c r="O9" s="16">
        <v>16</v>
      </c>
    </row>
    <row r="10" spans="1:15" ht="27" customHeight="1">
      <c r="A10" s="44" t="s">
        <v>16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6"/>
    </row>
    <row r="11" spans="1:15" ht="110.25">
      <c r="A11" s="1">
        <v>1</v>
      </c>
      <c r="B11" s="28" t="s">
        <v>33</v>
      </c>
      <c r="C11" s="31">
        <v>100</v>
      </c>
      <c r="D11" s="32" t="s">
        <v>39</v>
      </c>
      <c r="E11" s="4">
        <v>177</v>
      </c>
      <c r="F11" s="33">
        <v>100</v>
      </c>
      <c r="G11" s="4">
        <f>H11+I11</f>
        <v>18203.3</v>
      </c>
      <c r="H11" s="4">
        <v>15860.7</v>
      </c>
      <c r="I11" s="4">
        <v>2342.6</v>
      </c>
      <c r="J11" s="4">
        <v>100</v>
      </c>
      <c r="K11" s="4">
        <v>1</v>
      </c>
      <c r="L11" s="4">
        <v>177</v>
      </c>
      <c r="M11" s="4">
        <f>N11+O11</f>
        <v>18203.3</v>
      </c>
      <c r="N11" s="4">
        <v>15860.7</v>
      </c>
      <c r="O11" s="4">
        <v>2342.6</v>
      </c>
    </row>
    <row r="12" spans="1:15" ht="94.5">
      <c r="A12" s="1">
        <v>2</v>
      </c>
      <c r="B12" s="29" t="s">
        <v>34</v>
      </c>
      <c r="C12" s="31">
        <v>100</v>
      </c>
      <c r="D12" s="32" t="s">
        <v>39</v>
      </c>
      <c r="E12" s="4">
        <v>173</v>
      </c>
      <c r="F12" s="33">
        <v>100</v>
      </c>
      <c r="G12" s="4">
        <f t="shared" ref="G12:G16" si="0">H12+I12</f>
        <v>24369.9</v>
      </c>
      <c r="H12" s="4">
        <v>21971.5</v>
      </c>
      <c r="I12" s="4">
        <v>2398.4</v>
      </c>
      <c r="J12" s="4">
        <v>100</v>
      </c>
      <c r="K12" s="4">
        <v>1</v>
      </c>
      <c r="L12" s="4">
        <v>173</v>
      </c>
      <c r="M12" s="4">
        <f t="shared" ref="M12:M16" si="1">N12+O12</f>
        <v>24369.9</v>
      </c>
      <c r="N12" s="4">
        <v>21971.5</v>
      </c>
      <c r="O12" s="4">
        <v>2398.4</v>
      </c>
    </row>
    <row r="13" spans="1:15" ht="141.75">
      <c r="A13" s="1">
        <v>3</v>
      </c>
      <c r="B13" s="28" t="s">
        <v>35</v>
      </c>
      <c r="C13" s="31">
        <v>100</v>
      </c>
      <c r="D13" s="32" t="s">
        <v>39</v>
      </c>
      <c r="E13" s="4">
        <v>182</v>
      </c>
      <c r="F13" s="33">
        <v>100</v>
      </c>
      <c r="G13" s="4">
        <f t="shared" si="0"/>
        <v>17708.3</v>
      </c>
      <c r="H13" s="4">
        <v>15230.8</v>
      </c>
      <c r="I13" s="4">
        <v>2477.5</v>
      </c>
      <c r="J13" s="4">
        <v>100</v>
      </c>
      <c r="K13" s="4">
        <v>1</v>
      </c>
      <c r="L13" s="4">
        <v>182</v>
      </c>
      <c r="M13" s="4">
        <f t="shared" si="1"/>
        <v>17708.3</v>
      </c>
      <c r="N13" s="4">
        <v>15230.8</v>
      </c>
      <c r="O13" s="4">
        <v>2477.5</v>
      </c>
    </row>
    <row r="14" spans="1:15" ht="110.25">
      <c r="A14" s="1">
        <v>4</v>
      </c>
      <c r="B14" s="28" t="s">
        <v>36</v>
      </c>
      <c r="C14" s="31">
        <v>100</v>
      </c>
      <c r="D14" s="32" t="s">
        <v>39</v>
      </c>
      <c r="E14" s="4">
        <v>110</v>
      </c>
      <c r="F14" s="33">
        <v>100</v>
      </c>
      <c r="G14" s="4">
        <f t="shared" si="0"/>
        <v>9640.6</v>
      </c>
      <c r="H14" s="4">
        <v>8322.4</v>
      </c>
      <c r="I14" s="4">
        <v>1318.2</v>
      </c>
      <c r="J14" s="4">
        <v>100</v>
      </c>
      <c r="K14" s="4">
        <v>1</v>
      </c>
      <c r="L14" s="4">
        <v>110</v>
      </c>
      <c r="M14" s="4">
        <f t="shared" si="1"/>
        <v>9640.6</v>
      </c>
      <c r="N14" s="4">
        <v>8322.4</v>
      </c>
      <c r="O14" s="4">
        <v>1318.2</v>
      </c>
    </row>
    <row r="15" spans="1:15" ht="126">
      <c r="A15" s="1">
        <v>5</v>
      </c>
      <c r="B15" s="28" t="s">
        <v>37</v>
      </c>
      <c r="C15" s="31">
        <v>100</v>
      </c>
      <c r="D15" s="32" t="s">
        <v>39</v>
      </c>
      <c r="E15" s="4">
        <v>113</v>
      </c>
      <c r="F15" s="33">
        <v>100</v>
      </c>
      <c r="G15" s="4">
        <f t="shared" si="0"/>
        <v>11099.699999999999</v>
      </c>
      <c r="H15" s="4">
        <v>9729.9</v>
      </c>
      <c r="I15" s="4">
        <v>1369.8</v>
      </c>
      <c r="J15" s="4">
        <v>100</v>
      </c>
      <c r="K15" s="4">
        <v>1</v>
      </c>
      <c r="L15" s="4">
        <v>113</v>
      </c>
      <c r="M15" s="4">
        <f t="shared" si="1"/>
        <v>11099.699999999999</v>
      </c>
      <c r="N15" s="4">
        <v>9729.9</v>
      </c>
      <c r="O15" s="4">
        <v>1369.8</v>
      </c>
    </row>
    <row r="16" spans="1:15" ht="110.25">
      <c r="A16" s="17">
        <v>6</v>
      </c>
      <c r="B16" s="28" t="s">
        <v>38</v>
      </c>
      <c r="C16" s="31">
        <v>100</v>
      </c>
      <c r="D16" s="32" t="s">
        <v>39</v>
      </c>
      <c r="E16" s="4">
        <v>127</v>
      </c>
      <c r="F16" s="33">
        <v>100</v>
      </c>
      <c r="G16" s="4">
        <f t="shared" si="0"/>
        <v>11325</v>
      </c>
      <c r="H16" s="4">
        <v>10217.9</v>
      </c>
      <c r="I16" s="4">
        <v>1107.0999999999999</v>
      </c>
      <c r="J16" s="4">
        <v>100</v>
      </c>
      <c r="K16" s="4">
        <v>1</v>
      </c>
      <c r="L16" s="4">
        <v>127</v>
      </c>
      <c r="M16" s="4">
        <f t="shared" si="1"/>
        <v>11325</v>
      </c>
      <c r="N16" s="4">
        <v>10217.9</v>
      </c>
      <c r="O16" s="4">
        <v>1107.0999999999999</v>
      </c>
    </row>
    <row r="17" spans="1:15" s="37" customFormat="1" ht="23.25">
      <c r="A17" s="54" t="s">
        <v>46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6"/>
    </row>
    <row r="18" spans="1:15" ht="173.25">
      <c r="A18" s="30">
        <v>1</v>
      </c>
      <c r="B18" s="38" t="s">
        <v>47</v>
      </c>
      <c r="C18" s="41">
        <v>100</v>
      </c>
      <c r="D18" s="43" t="s">
        <v>69</v>
      </c>
      <c r="E18" s="4">
        <v>609</v>
      </c>
      <c r="F18" s="40">
        <v>100</v>
      </c>
      <c r="G18" s="4">
        <f>H18+I18</f>
        <v>57323.199999999997</v>
      </c>
      <c r="H18" s="4">
        <v>54212</v>
      </c>
      <c r="I18" s="4">
        <v>3111.2</v>
      </c>
      <c r="J18" s="4">
        <v>100</v>
      </c>
      <c r="K18" s="4">
        <v>1</v>
      </c>
      <c r="L18" s="4">
        <v>609</v>
      </c>
      <c r="M18" s="4">
        <f>N18+O18</f>
        <v>57323.199999999997</v>
      </c>
      <c r="N18" s="4">
        <v>54212</v>
      </c>
      <c r="O18" s="4">
        <v>3111.2</v>
      </c>
    </row>
    <row r="19" spans="1:15" ht="110.25">
      <c r="A19" s="30">
        <v>2</v>
      </c>
      <c r="B19" s="38" t="s">
        <v>48</v>
      </c>
      <c r="C19" s="41">
        <v>100</v>
      </c>
      <c r="D19" s="43" t="s">
        <v>69</v>
      </c>
      <c r="E19" s="4">
        <v>260</v>
      </c>
      <c r="F19" s="40">
        <v>100</v>
      </c>
      <c r="G19" s="4">
        <f t="shared" ref="G19:G39" si="2">H19+I19</f>
        <v>32878.699999999997</v>
      </c>
      <c r="H19" s="4">
        <v>31571.1</v>
      </c>
      <c r="I19" s="4">
        <v>1307.5999999999999</v>
      </c>
      <c r="J19" s="4">
        <v>100</v>
      </c>
      <c r="K19" s="4">
        <v>1</v>
      </c>
      <c r="L19" s="4">
        <v>260</v>
      </c>
      <c r="M19" s="4">
        <f t="shared" ref="M19:M39" si="3">N19+O19</f>
        <v>32878.699999999997</v>
      </c>
      <c r="N19" s="4">
        <v>31571.1</v>
      </c>
      <c r="O19" s="4">
        <v>1307.5999999999999</v>
      </c>
    </row>
    <row r="20" spans="1:15" ht="173.25">
      <c r="A20" s="30">
        <v>3</v>
      </c>
      <c r="B20" s="38" t="s">
        <v>49</v>
      </c>
      <c r="C20" s="41">
        <v>100</v>
      </c>
      <c r="D20" s="42" t="s">
        <v>70</v>
      </c>
      <c r="E20" s="4">
        <f>107+29</f>
        <v>136</v>
      </c>
      <c r="F20" s="40">
        <v>100</v>
      </c>
      <c r="G20" s="4">
        <f t="shared" si="2"/>
        <v>17341.2</v>
      </c>
      <c r="H20" s="4">
        <v>16499.2</v>
      </c>
      <c r="I20" s="4">
        <v>842</v>
      </c>
      <c r="J20" s="4">
        <v>100</v>
      </c>
      <c r="K20" s="4">
        <v>1</v>
      </c>
      <c r="L20" s="4">
        <f>107+29</f>
        <v>136</v>
      </c>
      <c r="M20" s="4">
        <f t="shared" si="3"/>
        <v>17341.2</v>
      </c>
      <c r="N20" s="4">
        <v>16499.2</v>
      </c>
      <c r="O20" s="4">
        <v>842</v>
      </c>
    </row>
    <row r="21" spans="1:15" ht="141.75">
      <c r="A21" s="30">
        <v>4</v>
      </c>
      <c r="B21" s="38" t="s">
        <v>50</v>
      </c>
      <c r="C21" s="41">
        <v>100</v>
      </c>
      <c r="D21" s="42" t="s">
        <v>70</v>
      </c>
      <c r="E21" s="4">
        <f>132+29</f>
        <v>161</v>
      </c>
      <c r="F21" s="40">
        <v>100</v>
      </c>
      <c r="G21" s="4">
        <f t="shared" si="2"/>
        <v>17629.2</v>
      </c>
      <c r="H21" s="4">
        <v>16862.7</v>
      </c>
      <c r="I21" s="4">
        <v>766.5</v>
      </c>
      <c r="J21" s="4">
        <v>100</v>
      </c>
      <c r="K21" s="4">
        <v>1</v>
      </c>
      <c r="L21" s="4">
        <f>132+29</f>
        <v>161</v>
      </c>
      <c r="M21" s="4">
        <f t="shared" si="3"/>
        <v>17629.2</v>
      </c>
      <c r="N21" s="4">
        <v>16862.7</v>
      </c>
      <c r="O21" s="4">
        <v>766.5</v>
      </c>
    </row>
    <row r="22" spans="1:15" ht="141.75">
      <c r="A22" s="30">
        <v>5</v>
      </c>
      <c r="B22" s="38" t="s">
        <v>51</v>
      </c>
      <c r="C22" s="41">
        <v>100</v>
      </c>
      <c r="D22" s="42" t="s">
        <v>70</v>
      </c>
      <c r="E22" s="4">
        <f>557+55</f>
        <v>612</v>
      </c>
      <c r="F22" s="40">
        <v>100</v>
      </c>
      <c r="G22" s="4">
        <f t="shared" si="2"/>
        <v>57182.1</v>
      </c>
      <c r="H22" s="4">
        <v>53747.7</v>
      </c>
      <c r="I22" s="4">
        <v>3434.4</v>
      </c>
      <c r="J22" s="4">
        <v>100</v>
      </c>
      <c r="K22" s="4">
        <v>1</v>
      </c>
      <c r="L22" s="4">
        <f>557+55</f>
        <v>612</v>
      </c>
      <c r="M22" s="4">
        <f t="shared" si="3"/>
        <v>57182.1</v>
      </c>
      <c r="N22" s="4">
        <v>53747.7</v>
      </c>
      <c r="O22" s="4">
        <v>3434.4</v>
      </c>
    </row>
    <row r="23" spans="1:15" ht="141.75">
      <c r="A23" s="30">
        <v>6</v>
      </c>
      <c r="B23" s="38" t="s">
        <v>52</v>
      </c>
      <c r="C23" s="41">
        <v>100</v>
      </c>
      <c r="D23" s="42" t="s">
        <v>70</v>
      </c>
      <c r="E23" s="4">
        <f>115+25</f>
        <v>140</v>
      </c>
      <c r="F23" s="40">
        <v>100</v>
      </c>
      <c r="G23" s="4">
        <f t="shared" si="2"/>
        <v>22680.3</v>
      </c>
      <c r="H23" s="4">
        <v>22058.1</v>
      </c>
      <c r="I23" s="4">
        <v>622.20000000000005</v>
      </c>
      <c r="J23" s="4">
        <v>100</v>
      </c>
      <c r="K23" s="4">
        <v>1</v>
      </c>
      <c r="L23" s="4">
        <f>115+25</f>
        <v>140</v>
      </c>
      <c r="M23" s="4">
        <f t="shared" si="3"/>
        <v>22680.3</v>
      </c>
      <c r="N23" s="4">
        <v>22058.1</v>
      </c>
      <c r="O23" s="4">
        <v>622.20000000000005</v>
      </c>
    </row>
    <row r="24" spans="1:15" ht="141.75">
      <c r="A24" s="30">
        <v>7</v>
      </c>
      <c r="B24" s="39" t="s">
        <v>53</v>
      </c>
      <c r="C24" s="41">
        <v>100</v>
      </c>
      <c r="D24" s="42" t="s">
        <v>70</v>
      </c>
      <c r="E24" s="4">
        <f>71+15</f>
        <v>86</v>
      </c>
      <c r="F24" s="40">
        <v>100</v>
      </c>
      <c r="G24" s="4">
        <f t="shared" si="2"/>
        <v>13233.5</v>
      </c>
      <c r="H24" s="4">
        <v>12654.7</v>
      </c>
      <c r="I24" s="4">
        <v>578.79999999999995</v>
      </c>
      <c r="J24" s="4">
        <v>100</v>
      </c>
      <c r="K24" s="4">
        <v>1</v>
      </c>
      <c r="L24" s="4">
        <f>71+15</f>
        <v>86</v>
      </c>
      <c r="M24" s="4">
        <f t="shared" si="3"/>
        <v>13233.5</v>
      </c>
      <c r="N24" s="4">
        <v>12654.7</v>
      </c>
      <c r="O24" s="4">
        <v>578.79999999999995</v>
      </c>
    </row>
    <row r="25" spans="1:15" ht="141.75">
      <c r="A25" s="30">
        <v>9</v>
      </c>
      <c r="B25" s="38" t="s">
        <v>54</v>
      </c>
      <c r="C25" s="41">
        <v>100</v>
      </c>
      <c r="D25" s="42" t="s">
        <v>70</v>
      </c>
      <c r="E25" s="4">
        <f>137+50</f>
        <v>187</v>
      </c>
      <c r="F25" s="40">
        <v>100</v>
      </c>
      <c r="G25" s="4">
        <f t="shared" si="2"/>
        <v>23116.699999999997</v>
      </c>
      <c r="H25" s="4">
        <v>22079.599999999999</v>
      </c>
      <c r="I25" s="4">
        <v>1037.0999999999999</v>
      </c>
      <c r="J25" s="4">
        <v>100</v>
      </c>
      <c r="K25" s="4">
        <v>1</v>
      </c>
      <c r="L25" s="4">
        <f>137+50</f>
        <v>187</v>
      </c>
      <c r="M25" s="4">
        <f t="shared" si="3"/>
        <v>23116.699999999997</v>
      </c>
      <c r="N25" s="4">
        <v>22079.599999999999</v>
      </c>
      <c r="O25" s="4">
        <v>1037.0999999999999</v>
      </c>
    </row>
    <row r="26" spans="1:15" ht="141.75">
      <c r="A26" s="30">
        <v>10</v>
      </c>
      <c r="B26" s="39" t="s">
        <v>55</v>
      </c>
      <c r="C26" s="41">
        <v>100</v>
      </c>
      <c r="D26" s="43" t="s">
        <v>69</v>
      </c>
      <c r="E26" s="4">
        <v>185</v>
      </c>
      <c r="F26" s="40">
        <v>100</v>
      </c>
      <c r="G26" s="4">
        <f t="shared" si="2"/>
        <v>21194.399999999998</v>
      </c>
      <c r="H26" s="4">
        <v>20452.8</v>
      </c>
      <c r="I26" s="4">
        <v>741.6</v>
      </c>
      <c r="J26" s="4">
        <v>100</v>
      </c>
      <c r="K26" s="4">
        <v>1</v>
      </c>
      <c r="L26" s="4">
        <v>185</v>
      </c>
      <c r="M26" s="4">
        <f t="shared" si="3"/>
        <v>21194.399999999998</v>
      </c>
      <c r="N26" s="4">
        <v>20452.8</v>
      </c>
      <c r="O26" s="4">
        <v>741.6</v>
      </c>
    </row>
    <row r="27" spans="1:15" ht="141.75">
      <c r="A27" s="30">
        <v>11</v>
      </c>
      <c r="B27" s="38" t="s">
        <v>56</v>
      </c>
      <c r="C27" s="41">
        <v>100</v>
      </c>
      <c r="D27" s="42" t="s">
        <v>70</v>
      </c>
      <c r="E27" s="4">
        <f>325+55</f>
        <v>380</v>
      </c>
      <c r="F27" s="40">
        <v>100</v>
      </c>
      <c r="G27" s="4">
        <f t="shared" si="2"/>
        <v>39458.5</v>
      </c>
      <c r="H27" s="4">
        <v>37555.1</v>
      </c>
      <c r="I27" s="4">
        <v>1903.4</v>
      </c>
      <c r="J27" s="4">
        <v>100</v>
      </c>
      <c r="K27" s="4">
        <v>1</v>
      </c>
      <c r="L27" s="4">
        <f>325+55</f>
        <v>380</v>
      </c>
      <c r="M27" s="4">
        <f t="shared" si="3"/>
        <v>39458.5</v>
      </c>
      <c r="N27" s="4">
        <v>37555.1</v>
      </c>
      <c r="O27" s="4">
        <v>1903.4</v>
      </c>
    </row>
    <row r="28" spans="1:15" ht="141.75">
      <c r="A28" s="30">
        <v>12</v>
      </c>
      <c r="B28" s="38" t="s">
        <v>57</v>
      </c>
      <c r="C28" s="41">
        <v>100</v>
      </c>
      <c r="D28" s="42" t="s">
        <v>70</v>
      </c>
      <c r="E28" s="4">
        <f>86+33</f>
        <v>119</v>
      </c>
      <c r="F28" s="40">
        <v>100</v>
      </c>
      <c r="G28" s="4">
        <f t="shared" si="2"/>
        <v>15719.1</v>
      </c>
      <c r="H28" s="4">
        <v>15076.4</v>
      </c>
      <c r="I28" s="4">
        <v>642.70000000000005</v>
      </c>
      <c r="J28" s="4">
        <v>100</v>
      </c>
      <c r="K28" s="4">
        <v>1</v>
      </c>
      <c r="L28" s="4">
        <f>86+33</f>
        <v>119</v>
      </c>
      <c r="M28" s="4">
        <f t="shared" si="3"/>
        <v>15719.1</v>
      </c>
      <c r="N28" s="4">
        <v>15076.4</v>
      </c>
      <c r="O28" s="4">
        <v>642.70000000000005</v>
      </c>
    </row>
    <row r="29" spans="1:15" ht="141.75">
      <c r="A29" s="30">
        <v>13</v>
      </c>
      <c r="B29" s="39" t="s">
        <v>58</v>
      </c>
      <c r="C29" s="41">
        <v>100</v>
      </c>
      <c r="D29" s="43" t="s">
        <v>69</v>
      </c>
      <c r="E29" s="4">
        <v>388</v>
      </c>
      <c r="F29" s="40">
        <v>100</v>
      </c>
      <c r="G29" s="4">
        <f t="shared" si="2"/>
        <v>46686.5</v>
      </c>
      <c r="H29" s="4">
        <v>44717.9</v>
      </c>
      <c r="I29" s="4">
        <v>1968.6</v>
      </c>
      <c r="J29" s="4">
        <v>100</v>
      </c>
      <c r="K29" s="4">
        <v>1</v>
      </c>
      <c r="L29" s="4">
        <v>388</v>
      </c>
      <c r="M29" s="4">
        <f t="shared" si="3"/>
        <v>46686.5</v>
      </c>
      <c r="N29" s="4">
        <v>44717.9</v>
      </c>
      <c r="O29" s="4">
        <v>1968.6</v>
      </c>
    </row>
    <row r="30" spans="1:15" ht="141.75">
      <c r="A30" s="30">
        <v>14</v>
      </c>
      <c r="B30" s="39" t="s">
        <v>59</v>
      </c>
      <c r="C30" s="41">
        <v>100</v>
      </c>
      <c r="D30" s="42" t="s">
        <v>71</v>
      </c>
      <c r="E30" s="4">
        <f>124+51</f>
        <v>175</v>
      </c>
      <c r="F30" s="40">
        <v>100</v>
      </c>
      <c r="G30" s="4">
        <f t="shared" si="2"/>
        <v>21159.600000000002</v>
      </c>
      <c r="H30" s="4">
        <v>19985.400000000001</v>
      </c>
      <c r="I30" s="4">
        <v>1174.2</v>
      </c>
      <c r="J30" s="4">
        <v>100</v>
      </c>
      <c r="K30" s="4">
        <v>1</v>
      </c>
      <c r="L30" s="4">
        <f>124+51</f>
        <v>175</v>
      </c>
      <c r="M30" s="4">
        <f t="shared" si="3"/>
        <v>21159.600000000002</v>
      </c>
      <c r="N30" s="4">
        <v>19985.400000000001</v>
      </c>
      <c r="O30" s="4">
        <v>1174.2</v>
      </c>
    </row>
    <row r="31" spans="1:15" ht="141.75">
      <c r="A31" s="30">
        <v>15</v>
      </c>
      <c r="B31" s="38" t="s">
        <v>60</v>
      </c>
      <c r="C31" s="41">
        <v>100</v>
      </c>
      <c r="D31" s="42" t="s">
        <v>70</v>
      </c>
      <c r="E31" s="4">
        <f>53+19</f>
        <v>72</v>
      </c>
      <c r="F31" s="40">
        <v>100</v>
      </c>
      <c r="G31" s="4">
        <f t="shared" si="2"/>
        <v>12559.3</v>
      </c>
      <c r="H31" s="4">
        <v>12104.3</v>
      </c>
      <c r="I31" s="4">
        <v>455</v>
      </c>
      <c r="J31" s="4">
        <v>100</v>
      </c>
      <c r="K31" s="4">
        <v>1</v>
      </c>
      <c r="L31" s="4">
        <f>53+19</f>
        <v>72</v>
      </c>
      <c r="M31" s="4">
        <f t="shared" si="3"/>
        <v>12559.3</v>
      </c>
      <c r="N31" s="4">
        <v>12104.3</v>
      </c>
      <c r="O31" s="4">
        <v>455</v>
      </c>
    </row>
    <row r="32" spans="1:15" ht="141.75">
      <c r="A32" s="30">
        <v>16</v>
      </c>
      <c r="B32" s="38" t="s">
        <v>61</v>
      </c>
      <c r="C32" s="41">
        <v>100</v>
      </c>
      <c r="D32" s="43" t="s">
        <v>69</v>
      </c>
      <c r="E32" s="4">
        <v>34</v>
      </c>
      <c r="F32" s="40">
        <v>100</v>
      </c>
      <c r="G32" s="4">
        <f t="shared" si="2"/>
        <v>6804.2999999999993</v>
      </c>
      <c r="H32" s="4">
        <v>6731.4</v>
      </c>
      <c r="I32" s="4">
        <v>72.900000000000006</v>
      </c>
      <c r="J32" s="4">
        <v>100</v>
      </c>
      <c r="K32" s="4">
        <v>1</v>
      </c>
      <c r="L32" s="4">
        <v>34</v>
      </c>
      <c r="M32" s="4">
        <f t="shared" si="3"/>
        <v>6804.2999999999993</v>
      </c>
      <c r="N32" s="4">
        <v>6731.4</v>
      </c>
      <c r="O32" s="4">
        <v>72.900000000000006</v>
      </c>
    </row>
    <row r="33" spans="1:15" ht="141.75">
      <c r="A33" s="30">
        <v>17</v>
      </c>
      <c r="B33" s="38" t="s">
        <v>62</v>
      </c>
      <c r="C33" s="41">
        <v>100</v>
      </c>
      <c r="D33" s="42" t="s">
        <v>70</v>
      </c>
      <c r="E33" s="4">
        <f>99+21</f>
        <v>120</v>
      </c>
      <c r="F33" s="40">
        <v>100</v>
      </c>
      <c r="G33" s="4">
        <f t="shared" si="2"/>
        <v>15176.7</v>
      </c>
      <c r="H33" s="4">
        <v>14743.6</v>
      </c>
      <c r="I33" s="4">
        <v>433.1</v>
      </c>
      <c r="J33" s="4">
        <v>100</v>
      </c>
      <c r="K33" s="4">
        <v>1</v>
      </c>
      <c r="L33" s="4">
        <f>99+21</f>
        <v>120</v>
      </c>
      <c r="M33" s="4">
        <f t="shared" si="3"/>
        <v>15176.7</v>
      </c>
      <c r="N33" s="4">
        <v>14743.6</v>
      </c>
      <c r="O33" s="4">
        <v>433.1</v>
      </c>
    </row>
    <row r="34" spans="1:15" ht="189">
      <c r="A34" s="30">
        <v>18</v>
      </c>
      <c r="B34" s="38" t="s">
        <v>63</v>
      </c>
      <c r="C34" s="41">
        <v>100</v>
      </c>
      <c r="D34" s="42" t="s">
        <v>70</v>
      </c>
      <c r="E34" s="4">
        <f>103+30</f>
        <v>133</v>
      </c>
      <c r="F34" s="40">
        <v>100</v>
      </c>
      <c r="G34" s="4">
        <f t="shared" si="2"/>
        <v>16986.8</v>
      </c>
      <c r="H34" s="4">
        <v>16408.3</v>
      </c>
      <c r="I34" s="4">
        <v>578.5</v>
      </c>
      <c r="J34" s="4">
        <v>100</v>
      </c>
      <c r="K34" s="4">
        <v>1</v>
      </c>
      <c r="L34" s="4">
        <f>103+30</f>
        <v>133</v>
      </c>
      <c r="M34" s="4">
        <f t="shared" si="3"/>
        <v>16986.8</v>
      </c>
      <c r="N34" s="4">
        <v>16408.3</v>
      </c>
      <c r="O34" s="4">
        <v>578.5</v>
      </c>
    </row>
    <row r="35" spans="1:15" ht="141.75">
      <c r="A35" s="30">
        <v>19</v>
      </c>
      <c r="B35" s="38" t="s">
        <v>64</v>
      </c>
      <c r="C35" s="41">
        <v>100</v>
      </c>
      <c r="D35" s="42" t="s">
        <v>70</v>
      </c>
      <c r="E35" s="4">
        <f>186+57</f>
        <v>243</v>
      </c>
      <c r="F35" s="40">
        <v>100</v>
      </c>
      <c r="G35" s="4">
        <f t="shared" si="2"/>
        <v>24730.3</v>
      </c>
      <c r="H35" s="4">
        <v>23445.599999999999</v>
      </c>
      <c r="I35" s="4">
        <v>1284.7</v>
      </c>
      <c r="J35" s="4">
        <v>100</v>
      </c>
      <c r="K35" s="4">
        <v>1</v>
      </c>
      <c r="L35" s="4">
        <f>186+57</f>
        <v>243</v>
      </c>
      <c r="M35" s="4">
        <f t="shared" si="3"/>
        <v>24730.3</v>
      </c>
      <c r="N35" s="4">
        <v>23445.599999999999</v>
      </c>
      <c r="O35" s="4">
        <v>1284.7</v>
      </c>
    </row>
    <row r="36" spans="1:15" ht="141.75">
      <c r="A36" s="30">
        <v>20</v>
      </c>
      <c r="B36" s="39" t="s">
        <v>65</v>
      </c>
      <c r="C36" s="41">
        <v>100</v>
      </c>
      <c r="D36" s="43" t="s">
        <v>69</v>
      </c>
      <c r="E36" s="4">
        <v>19</v>
      </c>
      <c r="F36" s="40">
        <v>100</v>
      </c>
      <c r="G36" s="4">
        <f t="shared" si="2"/>
        <v>4781.7</v>
      </c>
      <c r="H36" s="4">
        <v>4682.5</v>
      </c>
      <c r="I36" s="4">
        <v>99.2</v>
      </c>
      <c r="J36" s="4">
        <v>100</v>
      </c>
      <c r="K36" s="4">
        <v>1</v>
      </c>
      <c r="L36" s="4">
        <v>19</v>
      </c>
      <c r="M36" s="4">
        <f t="shared" si="3"/>
        <v>4781.7</v>
      </c>
      <c r="N36" s="4">
        <v>4682.5</v>
      </c>
      <c r="O36" s="4">
        <v>99.2</v>
      </c>
    </row>
    <row r="37" spans="1:15" ht="141.75">
      <c r="A37" s="30">
        <v>21</v>
      </c>
      <c r="B37" s="39" t="s">
        <v>66</v>
      </c>
      <c r="C37" s="41">
        <v>100</v>
      </c>
      <c r="D37" s="43" t="s">
        <v>69</v>
      </c>
      <c r="E37" s="4">
        <f>40+5</f>
        <v>45</v>
      </c>
      <c r="F37" s="40">
        <v>100</v>
      </c>
      <c r="G37" s="4">
        <f t="shared" si="2"/>
        <v>10040.300000000001</v>
      </c>
      <c r="H37" s="4">
        <v>9928.6</v>
      </c>
      <c r="I37" s="4">
        <v>111.7</v>
      </c>
      <c r="J37" s="4">
        <v>100</v>
      </c>
      <c r="K37" s="4">
        <v>1</v>
      </c>
      <c r="L37" s="4">
        <f>40+5</f>
        <v>45</v>
      </c>
      <c r="M37" s="4">
        <f t="shared" si="3"/>
        <v>10040.300000000001</v>
      </c>
      <c r="N37" s="4">
        <v>9928.6</v>
      </c>
      <c r="O37" s="4">
        <v>111.7</v>
      </c>
    </row>
    <row r="38" spans="1:15" ht="141.75">
      <c r="A38" s="30">
        <v>22</v>
      </c>
      <c r="B38" s="39" t="s">
        <v>67</v>
      </c>
      <c r="C38" s="41">
        <v>100</v>
      </c>
      <c r="D38" s="42" t="s">
        <v>70</v>
      </c>
      <c r="E38" s="4">
        <f>12+9</f>
        <v>21</v>
      </c>
      <c r="F38" s="40">
        <v>100</v>
      </c>
      <c r="G38" s="4">
        <f t="shared" si="2"/>
        <v>3531.7000000000003</v>
      </c>
      <c r="H38" s="4">
        <v>3419.8</v>
      </c>
      <c r="I38" s="4">
        <v>111.9</v>
      </c>
      <c r="J38" s="4">
        <v>100</v>
      </c>
      <c r="K38" s="4">
        <v>1</v>
      </c>
      <c r="L38" s="4">
        <f>12+9</f>
        <v>21</v>
      </c>
      <c r="M38" s="4">
        <f t="shared" si="3"/>
        <v>3531.7000000000003</v>
      </c>
      <c r="N38" s="4">
        <v>3419.8</v>
      </c>
      <c r="O38" s="4">
        <v>111.9</v>
      </c>
    </row>
    <row r="39" spans="1:15" ht="141.75">
      <c r="A39" s="30">
        <v>23</v>
      </c>
      <c r="B39" s="39" t="s">
        <v>68</v>
      </c>
      <c r="C39" s="41">
        <v>100</v>
      </c>
      <c r="D39" s="43" t="s">
        <v>69</v>
      </c>
      <c r="E39" s="4">
        <v>30</v>
      </c>
      <c r="F39" s="40">
        <v>100</v>
      </c>
      <c r="G39" s="4">
        <f t="shared" si="2"/>
        <v>6080.5999999999995</v>
      </c>
      <c r="H39" s="4">
        <v>5953.7</v>
      </c>
      <c r="I39" s="4">
        <v>126.9</v>
      </c>
      <c r="J39" s="4">
        <v>100</v>
      </c>
      <c r="K39" s="4">
        <v>1</v>
      </c>
      <c r="L39" s="4">
        <v>30</v>
      </c>
      <c r="M39" s="4">
        <f t="shared" si="3"/>
        <v>6080.5999999999995</v>
      </c>
      <c r="N39" s="4">
        <v>5953.7</v>
      </c>
      <c r="O39" s="4">
        <v>126.9</v>
      </c>
    </row>
    <row r="40" spans="1:15" ht="33" customHeight="1">
      <c r="A40" s="47" t="s">
        <v>20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</row>
    <row r="41" spans="1:15" ht="110.25">
      <c r="A41" s="1">
        <v>1</v>
      </c>
      <c r="B41" s="34" t="s">
        <v>40</v>
      </c>
      <c r="C41" s="35">
        <v>100</v>
      </c>
      <c r="D41" s="36" t="s">
        <v>44</v>
      </c>
      <c r="E41" s="13">
        <v>1411</v>
      </c>
      <c r="F41" s="13">
        <v>100</v>
      </c>
      <c r="G41" s="14">
        <f>H41+I41</f>
        <v>5229.7</v>
      </c>
      <c r="H41" s="14">
        <v>5229.7</v>
      </c>
      <c r="I41" s="14">
        <v>0</v>
      </c>
      <c r="J41" s="14">
        <v>100</v>
      </c>
      <c r="K41" s="12">
        <v>1</v>
      </c>
      <c r="L41" s="12">
        <v>1411</v>
      </c>
      <c r="M41" s="10">
        <f>N41+O41</f>
        <v>5229.7</v>
      </c>
      <c r="N41" s="14">
        <v>5229.7</v>
      </c>
      <c r="O41" s="14">
        <v>0</v>
      </c>
    </row>
    <row r="42" spans="1:15" ht="124.5" customHeight="1">
      <c r="A42" s="1"/>
      <c r="B42" s="34" t="s">
        <v>73</v>
      </c>
      <c r="C42" s="41"/>
      <c r="D42" s="43"/>
      <c r="E42" s="13"/>
      <c r="F42" s="13"/>
      <c r="G42" s="14"/>
      <c r="H42" s="14">
        <v>5176.6000000000004</v>
      </c>
      <c r="I42" s="14">
        <v>0</v>
      </c>
      <c r="J42" s="14"/>
      <c r="K42" s="12"/>
      <c r="L42" s="12"/>
      <c r="M42" s="10">
        <f>N42+O42</f>
        <v>5176.6000000000004</v>
      </c>
      <c r="N42" s="14">
        <v>5176.6000000000004</v>
      </c>
      <c r="O42" s="14">
        <v>0</v>
      </c>
    </row>
    <row r="43" spans="1:15" ht="126">
      <c r="A43" s="1">
        <v>2</v>
      </c>
      <c r="B43" s="34" t="s">
        <v>41</v>
      </c>
      <c r="C43" s="35">
        <v>100</v>
      </c>
      <c r="D43" s="36" t="s">
        <v>45</v>
      </c>
      <c r="E43" s="13">
        <v>1001</v>
      </c>
      <c r="F43" s="13">
        <v>100</v>
      </c>
      <c r="G43" s="14">
        <f t="shared" ref="G43:G45" si="4">H43+I43</f>
        <v>10458.9</v>
      </c>
      <c r="H43" s="14">
        <v>10458.9</v>
      </c>
      <c r="I43" s="14">
        <v>0</v>
      </c>
      <c r="J43" s="14">
        <v>100</v>
      </c>
      <c r="K43" s="12">
        <v>1</v>
      </c>
      <c r="L43" s="12">
        <v>1001</v>
      </c>
      <c r="M43" s="10">
        <f t="shared" ref="M43:M45" si="5">N43+O43</f>
        <v>10458.9</v>
      </c>
      <c r="N43" s="14">
        <v>10458.9</v>
      </c>
      <c r="O43" s="14">
        <v>0</v>
      </c>
    </row>
    <row r="44" spans="1:15" ht="110.25">
      <c r="A44" s="1">
        <v>3</v>
      </c>
      <c r="B44" s="34" t="s">
        <v>42</v>
      </c>
      <c r="C44" s="35">
        <v>100</v>
      </c>
      <c r="D44" s="36" t="s">
        <v>44</v>
      </c>
      <c r="E44" s="13">
        <v>952</v>
      </c>
      <c r="F44" s="13">
        <v>100</v>
      </c>
      <c r="G44" s="14">
        <f t="shared" si="4"/>
        <v>4258.5</v>
      </c>
      <c r="H44" s="14">
        <v>4258.5</v>
      </c>
      <c r="I44" s="14">
        <v>0</v>
      </c>
      <c r="J44" s="14">
        <v>100</v>
      </c>
      <c r="K44" s="12">
        <v>1</v>
      </c>
      <c r="L44" s="12">
        <v>952</v>
      </c>
      <c r="M44" s="10">
        <f t="shared" si="5"/>
        <v>4258.5</v>
      </c>
      <c r="N44" s="14">
        <v>4258.5</v>
      </c>
      <c r="O44" s="14">
        <v>0</v>
      </c>
    </row>
    <row r="45" spans="1:15" ht="110.25">
      <c r="A45" s="1">
        <v>4</v>
      </c>
      <c r="B45" s="34" t="s">
        <v>43</v>
      </c>
      <c r="C45" s="35">
        <v>100</v>
      </c>
      <c r="D45" s="36" t="s">
        <v>45</v>
      </c>
      <c r="E45" s="13">
        <v>237</v>
      </c>
      <c r="F45" s="13">
        <v>100</v>
      </c>
      <c r="G45" s="14">
        <f t="shared" si="4"/>
        <v>10686.9</v>
      </c>
      <c r="H45" s="14">
        <v>10053.1</v>
      </c>
      <c r="I45" s="14">
        <v>633.79999999999995</v>
      </c>
      <c r="J45" s="14">
        <v>100</v>
      </c>
      <c r="K45" s="12">
        <v>1</v>
      </c>
      <c r="L45" s="12">
        <v>237</v>
      </c>
      <c r="M45" s="10">
        <f t="shared" si="5"/>
        <v>10686.9</v>
      </c>
      <c r="N45" s="14">
        <v>10053.1</v>
      </c>
      <c r="O45" s="14">
        <v>633.79999999999995</v>
      </c>
    </row>
    <row r="46" spans="1:15" ht="29.25" customHeight="1">
      <c r="A46" s="47" t="s">
        <v>18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</row>
    <row r="47" spans="1:15" ht="47.25">
      <c r="A47" s="1">
        <v>1</v>
      </c>
      <c r="B47" s="5" t="s">
        <v>74</v>
      </c>
      <c r="C47" s="4">
        <v>100</v>
      </c>
      <c r="D47" s="3" t="s">
        <v>75</v>
      </c>
      <c r="E47" s="71">
        <v>132855</v>
      </c>
      <c r="F47" s="12">
        <v>100</v>
      </c>
      <c r="G47" s="10">
        <v>276945</v>
      </c>
      <c r="H47" s="10">
        <v>27124.799999999999</v>
      </c>
      <c r="I47" s="10">
        <v>249820.2</v>
      </c>
      <c r="J47" s="10">
        <v>100</v>
      </c>
      <c r="K47" s="12">
        <v>1</v>
      </c>
      <c r="L47" s="71">
        <v>132855</v>
      </c>
      <c r="M47" s="10">
        <v>276945</v>
      </c>
      <c r="N47" s="10">
        <v>27124.799999999999</v>
      </c>
      <c r="O47" s="10">
        <v>249820.2</v>
      </c>
    </row>
    <row r="48" spans="1:15" ht="29.25" customHeight="1">
      <c r="A48" s="47" t="s">
        <v>17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</row>
    <row r="49" spans="1:15" ht="135" hidden="1" customHeight="1">
      <c r="A49" s="1">
        <v>1</v>
      </c>
      <c r="B49" s="8" t="s">
        <v>30</v>
      </c>
      <c r="C49" s="15">
        <v>100</v>
      </c>
      <c r="D49" s="2" t="s">
        <v>17</v>
      </c>
      <c r="E49" s="12">
        <v>224884</v>
      </c>
      <c r="F49" s="12">
        <v>100</v>
      </c>
      <c r="G49" s="10">
        <v>39205.599999999999</v>
      </c>
      <c r="H49" s="10">
        <v>35863</v>
      </c>
      <c r="I49" s="10">
        <v>3342.6</v>
      </c>
      <c r="J49" s="10">
        <v>100</v>
      </c>
      <c r="K49" s="12">
        <v>1</v>
      </c>
      <c r="L49" s="12">
        <v>224884</v>
      </c>
      <c r="M49" s="10">
        <v>39205.599999999999</v>
      </c>
      <c r="N49" s="10">
        <v>35863</v>
      </c>
      <c r="O49" s="10">
        <v>3342.6</v>
      </c>
    </row>
    <row r="50" spans="1:15" ht="94.5" hidden="1">
      <c r="A50" s="1">
        <v>2</v>
      </c>
      <c r="B50" s="8" t="s">
        <v>31</v>
      </c>
      <c r="C50" s="15">
        <v>100</v>
      </c>
      <c r="D50" s="2" t="s">
        <v>17</v>
      </c>
      <c r="E50" s="12">
        <v>33887</v>
      </c>
      <c r="F50" s="12">
        <v>100</v>
      </c>
      <c r="G50" s="10">
        <v>12416</v>
      </c>
      <c r="H50" s="10">
        <v>12416</v>
      </c>
      <c r="I50" s="10">
        <v>0</v>
      </c>
      <c r="J50" s="10">
        <v>100</v>
      </c>
      <c r="K50" s="12">
        <v>1</v>
      </c>
      <c r="L50" s="12">
        <v>33887</v>
      </c>
      <c r="M50" s="10">
        <v>12416</v>
      </c>
      <c r="N50" s="10">
        <v>12416</v>
      </c>
      <c r="O50" s="10">
        <v>0</v>
      </c>
    </row>
    <row r="51" spans="1:15" ht="78.75" hidden="1">
      <c r="A51" s="17" t="s">
        <v>19</v>
      </c>
      <c r="B51" s="8" t="s">
        <v>32</v>
      </c>
      <c r="C51" s="15">
        <v>100</v>
      </c>
      <c r="D51" s="2" t="s">
        <v>17</v>
      </c>
      <c r="E51" s="27">
        <v>87806</v>
      </c>
      <c r="F51" s="12">
        <v>100</v>
      </c>
      <c r="G51" s="10">
        <v>11789</v>
      </c>
      <c r="H51" s="10">
        <v>8676</v>
      </c>
      <c r="I51" s="10">
        <v>3113</v>
      </c>
      <c r="J51" s="10">
        <v>100</v>
      </c>
      <c r="K51" s="12">
        <v>1</v>
      </c>
      <c r="L51" s="27">
        <v>87806</v>
      </c>
      <c r="M51" s="10">
        <v>11789</v>
      </c>
      <c r="N51" s="10">
        <v>8676</v>
      </c>
      <c r="O51" s="10">
        <v>3113</v>
      </c>
    </row>
    <row r="52" spans="1:15" ht="121.5" customHeight="1">
      <c r="A52" s="1">
        <v>1</v>
      </c>
      <c r="B52" s="9" t="s">
        <v>77</v>
      </c>
      <c r="C52" s="15">
        <v>100</v>
      </c>
      <c r="D52" s="11" t="s">
        <v>78</v>
      </c>
      <c r="E52" s="72">
        <v>308417</v>
      </c>
      <c r="F52" s="12">
        <v>100</v>
      </c>
      <c r="G52" s="10">
        <v>45432</v>
      </c>
      <c r="H52" s="10">
        <v>41516.1</v>
      </c>
      <c r="I52" s="10">
        <v>3915.9</v>
      </c>
      <c r="J52" s="10">
        <v>100</v>
      </c>
      <c r="K52" s="12">
        <v>1</v>
      </c>
      <c r="L52" s="72">
        <v>308417</v>
      </c>
      <c r="M52" s="10">
        <v>45432</v>
      </c>
      <c r="N52" s="10">
        <v>41516.1</v>
      </c>
      <c r="O52" s="10">
        <v>3915.9</v>
      </c>
    </row>
    <row r="53" spans="1:15" ht="94.5">
      <c r="A53" s="1">
        <v>2</v>
      </c>
      <c r="B53" s="9" t="s">
        <v>79</v>
      </c>
      <c r="C53" s="15">
        <v>100</v>
      </c>
      <c r="D53" s="11" t="s">
        <v>80</v>
      </c>
      <c r="E53" s="12">
        <v>93079</v>
      </c>
      <c r="F53" s="12">
        <v>100</v>
      </c>
      <c r="G53" s="10">
        <v>12109.8</v>
      </c>
      <c r="H53" s="10">
        <v>8895</v>
      </c>
      <c r="I53" s="10">
        <v>3214.8</v>
      </c>
      <c r="J53" s="10">
        <v>100</v>
      </c>
      <c r="K53" s="12">
        <v>1</v>
      </c>
      <c r="L53" s="12">
        <v>93079</v>
      </c>
      <c r="M53" s="10">
        <v>12109.8</v>
      </c>
      <c r="N53" s="10">
        <v>8895</v>
      </c>
      <c r="O53" s="10">
        <v>3214.8</v>
      </c>
    </row>
    <row r="54" spans="1:15" ht="78.75">
      <c r="A54" s="17">
        <v>3</v>
      </c>
      <c r="B54" s="9" t="s">
        <v>81</v>
      </c>
      <c r="C54" s="15">
        <v>100</v>
      </c>
      <c r="D54" s="11" t="s">
        <v>82</v>
      </c>
      <c r="E54" s="12">
        <v>50792</v>
      </c>
      <c r="F54" s="12">
        <v>100</v>
      </c>
      <c r="G54" s="10">
        <v>14292</v>
      </c>
      <c r="H54" s="10">
        <v>14287</v>
      </c>
      <c r="I54" s="10">
        <v>5</v>
      </c>
      <c r="J54" s="10">
        <v>100</v>
      </c>
      <c r="K54" s="12">
        <v>1</v>
      </c>
      <c r="L54" s="12">
        <v>50762</v>
      </c>
      <c r="M54" s="10">
        <v>14292</v>
      </c>
      <c r="N54" s="10">
        <v>14287</v>
      </c>
      <c r="O54" s="10">
        <v>5</v>
      </c>
    </row>
    <row r="55" spans="1:15" ht="34.5" customHeight="1">
      <c r="A55" s="57" t="s">
        <v>21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</row>
    <row r="56" spans="1:15" ht="47.25">
      <c r="A56" s="1">
        <v>1</v>
      </c>
      <c r="B56" s="5" t="s">
        <v>74</v>
      </c>
      <c r="C56" s="4">
        <v>100</v>
      </c>
      <c r="D56" s="11" t="s">
        <v>76</v>
      </c>
      <c r="E56" s="13">
        <v>15375</v>
      </c>
      <c r="F56" s="12"/>
      <c r="G56" s="10">
        <v>7770.6</v>
      </c>
      <c r="H56" s="10"/>
      <c r="I56" s="10">
        <v>7770.6</v>
      </c>
      <c r="J56" s="10">
        <v>100</v>
      </c>
      <c r="K56" s="12">
        <v>1</v>
      </c>
      <c r="L56" s="12">
        <v>15375</v>
      </c>
      <c r="M56" s="10">
        <v>7770.6</v>
      </c>
      <c r="N56" s="10"/>
      <c r="O56" s="10">
        <v>7770.6</v>
      </c>
    </row>
  </sheetData>
  <mergeCells count="22">
    <mergeCell ref="A2:O2"/>
    <mergeCell ref="A6:A8"/>
    <mergeCell ref="B6:B8"/>
    <mergeCell ref="C6:C8"/>
    <mergeCell ref="D6:D8"/>
    <mergeCell ref="K6:O6"/>
    <mergeCell ref="E7:E8"/>
    <mergeCell ref="F7:F8"/>
    <mergeCell ref="G7:I7"/>
    <mergeCell ref="E6:J6"/>
    <mergeCell ref="J7:J8"/>
    <mergeCell ref="A3:O3"/>
    <mergeCell ref="A4:O4"/>
    <mergeCell ref="A48:O48"/>
    <mergeCell ref="A46:O46"/>
    <mergeCell ref="A55:O55"/>
    <mergeCell ref="A10:O10"/>
    <mergeCell ref="A40:O40"/>
    <mergeCell ref="K7:K8"/>
    <mergeCell ref="L7:L8"/>
    <mergeCell ref="M7:O7"/>
    <mergeCell ref="A17:O17"/>
  </mergeCells>
  <pageMargins left="0" right="0" top="0" bottom="0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A2" sqref="A2:J2"/>
    </sheetView>
  </sheetViews>
  <sheetFormatPr defaultRowHeight="15"/>
  <cols>
    <col min="1" max="1" width="7" customWidth="1"/>
    <col min="2" max="2" width="22.42578125" customWidth="1"/>
    <col min="3" max="3" width="20.7109375" customWidth="1"/>
    <col min="4" max="4" width="18" customWidth="1"/>
    <col min="5" max="6" width="18.28515625" customWidth="1"/>
    <col min="7" max="8" width="18.85546875" customWidth="1"/>
    <col min="9" max="9" width="17" customWidth="1"/>
    <col min="10" max="10" width="17.85546875" customWidth="1"/>
  </cols>
  <sheetData>
    <row r="1" spans="1:10" ht="39.75" customHeight="1">
      <c r="A1" s="69" t="s">
        <v>92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24" customHeight="1">
      <c r="A2" s="68" t="s">
        <v>84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2.75" customHeight="1">
      <c r="A3" s="70" t="s">
        <v>23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15.75">
      <c r="A4" s="20"/>
      <c r="B4" s="20"/>
      <c r="C4" s="20"/>
      <c r="D4" s="20"/>
      <c r="E4" s="20"/>
      <c r="F4" s="20"/>
      <c r="G4" s="20"/>
      <c r="H4" s="20"/>
    </row>
    <row r="5" spans="1:10" ht="127.5">
      <c r="A5" s="21" t="s">
        <v>0</v>
      </c>
      <c r="B5" s="22" t="s">
        <v>27</v>
      </c>
      <c r="C5" s="22" t="s">
        <v>2</v>
      </c>
      <c r="D5" s="22" t="s">
        <v>5</v>
      </c>
      <c r="E5" s="22" t="s">
        <v>24</v>
      </c>
      <c r="F5" s="23" t="s">
        <v>4</v>
      </c>
      <c r="G5" s="22" t="s">
        <v>25</v>
      </c>
      <c r="H5" s="23" t="s">
        <v>3</v>
      </c>
      <c r="I5" s="22" t="s">
        <v>29</v>
      </c>
      <c r="J5" s="22" t="s">
        <v>26</v>
      </c>
    </row>
    <row r="6" spans="1:10" ht="30">
      <c r="A6" s="73">
        <v>1</v>
      </c>
      <c r="B6" s="85" t="s">
        <v>83</v>
      </c>
      <c r="C6" s="76">
        <v>100</v>
      </c>
      <c r="D6" s="77" t="s">
        <v>88</v>
      </c>
      <c r="E6" s="76">
        <v>39637</v>
      </c>
      <c r="F6" s="76"/>
      <c r="G6" s="76">
        <v>39637</v>
      </c>
      <c r="H6" s="76"/>
      <c r="I6" s="76">
        <v>1</v>
      </c>
      <c r="J6" s="76">
        <v>22158.7</v>
      </c>
    </row>
    <row r="7" spans="1:10" ht="63">
      <c r="A7" s="24">
        <v>2</v>
      </c>
      <c r="B7" s="74" t="s">
        <v>87</v>
      </c>
      <c r="C7" s="76">
        <v>100</v>
      </c>
      <c r="D7" s="78" t="s">
        <v>85</v>
      </c>
      <c r="E7" s="79" t="s">
        <v>86</v>
      </c>
      <c r="F7" s="80">
        <v>100</v>
      </c>
      <c r="G7" s="80">
        <v>93183.22</v>
      </c>
      <c r="H7" s="80">
        <v>100</v>
      </c>
      <c r="I7" s="80">
        <v>1</v>
      </c>
      <c r="J7" s="80"/>
    </row>
    <row r="8" spans="1:10" ht="126">
      <c r="A8" s="24">
        <v>3</v>
      </c>
      <c r="B8" s="3" t="s">
        <v>89</v>
      </c>
      <c r="C8" s="81">
        <v>100</v>
      </c>
      <c r="D8" s="82" t="s">
        <v>90</v>
      </c>
      <c r="E8" s="81">
        <v>13000</v>
      </c>
      <c r="F8" s="83">
        <v>100</v>
      </c>
      <c r="G8" s="83">
        <v>1476</v>
      </c>
      <c r="H8" s="83">
        <v>100</v>
      </c>
      <c r="I8" s="81">
        <v>1</v>
      </c>
      <c r="J8" s="81">
        <v>0</v>
      </c>
    </row>
    <row r="9" spans="1:10" ht="31.5">
      <c r="A9" s="24">
        <v>4</v>
      </c>
      <c r="B9" s="75" t="s">
        <v>91</v>
      </c>
      <c r="C9" s="83">
        <v>100</v>
      </c>
      <c r="D9" s="84" t="s">
        <v>84</v>
      </c>
      <c r="E9" s="83">
        <v>439975</v>
      </c>
      <c r="F9" s="83"/>
      <c r="G9" s="83">
        <v>27799</v>
      </c>
      <c r="H9" s="83">
        <v>100</v>
      </c>
      <c r="I9" s="83">
        <v>1</v>
      </c>
      <c r="J9" s="83">
        <v>0</v>
      </c>
    </row>
    <row r="10" spans="1:10">
      <c r="A10" s="24"/>
      <c r="B10" s="24"/>
      <c r="C10" s="24"/>
      <c r="D10" s="24"/>
      <c r="E10" s="24"/>
      <c r="F10" s="24"/>
      <c r="G10" s="24"/>
      <c r="H10" s="24"/>
      <c r="I10" s="24"/>
      <c r="J10" s="24"/>
    </row>
  </sheetData>
  <mergeCells count="3">
    <mergeCell ref="A1:J1"/>
    <mergeCell ref="A2:J2"/>
    <mergeCell ref="A3:J3"/>
  </mergeCells>
  <pageMargins left="0.11811023622047245" right="0.11811023622047245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для заполнения бюджетники</vt:lpstr>
      <vt:lpstr>для заполнения МУП, АО</vt:lpstr>
      <vt:lpstr>'для заполнения бюджетники'!Заголовки_для_печати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2020-02-14T11:04:05Z</dcterms:modified>
</cp:coreProperties>
</file>